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480" windowHeight="7875"/>
  </bookViews>
  <sheets>
    <sheet name="ОП ЧИСТОТО 2020" sheetId="8" r:id="rId1"/>
  </sheets>
  <calcPr calcId="145621"/>
</workbook>
</file>

<file path=xl/calcChain.xml><?xml version="1.0" encoding="utf-8"?>
<calcChain xmlns="http://schemas.openxmlformats.org/spreadsheetml/2006/main">
  <c r="F9" i="8"/>
  <c r="F8"/>
  <c r="D9"/>
  <c r="D8"/>
  <c r="H54"/>
  <c r="H53"/>
  <c r="H52"/>
  <c r="H51"/>
  <c r="H50"/>
  <c r="H49"/>
  <c r="H48"/>
  <c r="H46"/>
  <c r="H45"/>
  <c r="H44"/>
  <c r="H43"/>
  <c r="H41"/>
  <c r="H40"/>
  <c r="H39"/>
  <c r="H38"/>
  <c r="H37"/>
  <c r="H36"/>
  <c r="H35"/>
  <c r="H34"/>
  <c r="H33"/>
  <c r="H32"/>
  <c r="H31"/>
  <c r="H30"/>
  <c r="H28"/>
  <c r="H27"/>
  <c r="H26"/>
  <c r="H25"/>
  <c r="H23"/>
  <c r="H22"/>
  <c r="H21"/>
  <c r="H20"/>
  <c r="H19"/>
  <c r="H17"/>
  <c r="H14"/>
  <c r="H13"/>
  <c r="H12"/>
  <c r="H11"/>
  <c r="H10"/>
  <c r="F47"/>
  <c r="F42"/>
  <c r="F29"/>
  <c r="F16"/>
  <c r="F15"/>
  <c r="D24"/>
  <c r="H24"/>
  <c r="D18"/>
  <c r="D47"/>
  <c r="H47"/>
  <c r="D42"/>
  <c r="H42"/>
  <c r="D29"/>
  <c r="H29"/>
  <c r="D16"/>
  <c r="F55"/>
  <c r="H18"/>
  <c r="H9"/>
  <c r="H8"/>
  <c r="D15"/>
  <c r="H15"/>
  <c r="C18"/>
  <c r="D55"/>
  <c r="H16"/>
  <c r="G44"/>
  <c r="G43"/>
  <c r="G41"/>
  <c r="G40"/>
  <c r="G39"/>
  <c r="G38"/>
  <c r="G37"/>
  <c r="G36"/>
  <c r="G35"/>
  <c r="G34"/>
  <c r="G33"/>
  <c r="G32"/>
  <c r="G31"/>
  <c r="G30"/>
  <c r="G28"/>
  <c r="G27"/>
  <c r="G25"/>
  <c r="G23"/>
  <c r="G22"/>
  <c r="G21"/>
  <c r="G20"/>
  <c r="G19"/>
  <c r="D56"/>
  <c r="H55"/>
  <c r="F56"/>
  <c r="E29"/>
  <c r="G53"/>
  <c r="G52"/>
  <c r="G51"/>
  <c r="G50"/>
  <c r="G49"/>
  <c r="G48"/>
  <c r="E47"/>
  <c r="C47"/>
  <c r="G45"/>
  <c r="C42"/>
  <c r="E42"/>
  <c r="G29"/>
  <c r="C29"/>
  <c r="E18"/>
  <c r="G18"/>
  <c r="G13"/>
  <c r="G11"/>
  <c r="G10"/>
  <c r="E9"/>
  <c r="E8"/>
  <c r="C9"/>
  <c r="C8"/>
  <c r="G8"/>
  <c r="G47"/>
  <c r="E16"/>
  <c r="E55"/>
  <c r="G9"/>
  <c r="G42"/>
  <c r="E15"/>
  <c r="G17"/>
  <c r="G26"/>
  <c r="G24"/>
  <c r="C24"/>
  <c r="C16"/>
  <c r="G16"/>
  <c r="G55"/>
  <c r="E56"/>
  <c r="C55"/>
  <c r="C15"/>
  <c r="G15"/>
  <c r="C56"/>
</calcChain>
</file>

<file path=xl/sharedStrings.xml><?xml version="1.0" encoding="utf-8"?>
<sst xmlns="http://schemas.openxmlformats.org/spreadsheetml/2006/main" count="105" uniqueCount="101">
  <si>
    <t>Параграф</t>
  </si>
  <si>
    <t>1</t>
  </si>
  <si>
    <t>2</t>
  </si>
  <si>
    <t xml:space="preserve">ОБЩО ПРИХОДИ </t>
  </si>
  <si>
    <t>А.Приходи от дейността-общо</t>
  </si>
  <si>
    <t>1. За дейности, финансирани пряко от общински бюджет /трансфер/</t>
  </si>
  <si>
    <t>61-09</t>
  </si>
  <si>
    <t>24-04</t>
  </si>
  <si>
    <t>ОБЩО РАЗХОДИ</t>
  </si>
  <si>
    <t>1.Заплати и др.възнаграждения на персонала</t>
  </si>
  <si>
    <t>01-01</t>
  </si>
  <si>
    <t>2.Др.възнаграждения и плащания на персонала</t>
  </si>
  <si>
    <t>02-00</t>
  </si>
  <si>
    <t>02-02</t>
  </si>
  <si>
    <t>02-05</t>
  </si>
  <si>
    <t>02-08</t>
  </si>
  <si>
    <t>02-09</t>
  </si>
  <si>
    <t>3.Задължителни осигуровки от работодател</t>
  </si>
  <si>
    <t>05-00</t>
  </si>
  <si>
    <t>3.1.За ДОО</t>
  </si>
  <si>
    <t>05-51</t>
  </si>
  <si>
    <t>3.2.За УПФ</t>
  </si>
  <si>
    <t>05-52</t>
  </si>
  <si>
    <t>3.3.Здравно-осигурителни вноски</t>
  </si>
  <si>
    <t>05-60</t>
  </si>
  <si>
    <t>3.4.Допълнително задължително осигуряване</t>
  </si>
  <si>
    <t>05-80</t>
  </si>
  <si>
    <t>4.Издръжка</t>
  </si>
  <si>
    <t>10-00</t>
  </si>
  <si>
    <t>4.1.Храна</t>
  </si>
  <si>
    <t>10-11</t>
  </si>
  <si>
    <t>4.2.Постелен инвентар и облекло</t>
  </si>
  <si>
    <t>10-13</t>
  </si>
  <si>
    <t>4.3.Материали</t>
  </si>
  <si>
    <t>10-15</t>
  </si>
  <si>
    <t>4.4.Вода, горива,енергия</t>
  </si>
  <si>
    <t>10-16</t>
  </si>
  <si>
    <t>4.5.Външни услуги</t>
  </si>
  <si>
    <t>10-20</t>
  </si>
  <si>
    <t>4.6.Текущ ремонт</t>
  </si>
  <si>
    <t>10-30</t>
  </si>
  <si>
    <t>4.7.Командировки в страната</t>
  </si>
  <si>
    <t>10-51</t>
  </si>
  <si>
    <t>10-62</t>
  </si>
  <si>
    <t>10-92</t>
  </si>
  <si>
    <t>10-98</t>
  </si>
  <si>
    <t>5.Платени данъци, такси и адм.санкции</t>
  </si>
  <si>
    <t>19-00</t>
  </si>
  <si>
    <t>5.1.Платени държавни данъци,такси,нак.лихви</t>
  </si>
  <si>
    <t>19-01</t>
  </si>
  <si>
    <t>5.2.Платени общински данъци,такси,нак.лихви</t>
  </si>
  <si>
    <t>19-81</t>
  </si>
  <si>
    <t>В.Капиталови разходи</t>
  </si>
  <si>
    <t>1.Основен ремонт на ДМА</t>
  </si>
  <si>
    <t>51-00</t>
  </si>
  <si>
    <t>2.Придобиване на ДМА</t>
  </si>
  <si>
    <t>3.Други</t>
  </si>
  <si>
    <t>Г.Финансови разходи</t>
  </si>
  <si>
    <t>Д.Разходи за данъци</t>
  </si>
  <si>
    <t>Е.Нетна печалба</t>
  </si>
  <si>
    <t>Ж.Бюджетен кредит</t>
  </si>
  <si>
    <t>1.В сума</t>
  </si>
  <si>
    <t>2.В % от приходите</t>
  </si>
  <si>
    <t>ДИРЕКТОР:</t>
  </si>
  <si>
    <t>37-01</t>
  </si>
  <si>
    <t xml:space="preserve"> </t>
  </si>
  <si>
    <t>2. Приходи и доходи от собственост</t>
  </si>
  <si>
    <t>в т.ч.</t>
  </si>
  <si>
    <t>2.1. ДДС -20% (-)</t>
  </si>
  <si>
    <t>52-01</t>
  </si>
  <si>
    <t>2.1. За нещатен персонал нает по тр.правоотношения</t>
  </si>
  <si>
    <t xml:space="preserve">2.2.За персонала по извънтрудови правоотношения </t>
  </si>
  <si>
    <t>2.3.Изплатенисуми СБКО</t>
  </si>
  <si>
    <t>2.4.Обезщетения с х-р на възнаграждения</t>
  </si>
  <si>
    <t>2.5.Други плащания и възнаграждения</t>
  </si>
  <si>
    <t>02-01</t>
  </si>
  <si>
    <t>10-52</t>
  </si>
  <si>
    <t>4.8.Командировки в чужбина</t>
  </si>
  <si>
    <t>4.9.Разходи за застраховки</t>
  </si>
  <si>
    <t>4.10.Глоби, неустойки, нак.лихви</t>
  </si>
  <si>
    <t>4.11. Други некласифицирани разходи</t>
  </si>
  <si>
    <t>10-12</t>
  </si>
  <si>
    <t>4.2. Медикаменти</t>
  </si>
  <si>
    <t>ОП ЧИСТОТА</t>
  </si>
  <si>
    <t xml:space="preserve"> ГЛАВЕН СЧЕТОВОДИТЕЛ:</t>
  </si>
  <si>
    <t>Д-ст 623 - Чистота</t>
  </si>
  <si>
    <t>3</t>
  </si>
  <si>
    <t>Приложение №  17</t>
  </si>
  <si>
    <t>І.Текущи разходи разходи по дейността</t>
  </si>
  <si>
    <t>Д- ст 898 - Др.дейности по икономиката</t>
  </si>
  <si>
    <t>бюджет</t>
  </si>
  <si>
    <t>отчет</t>
  </si>
  <si>
    <t>52-03</t>
  </si>
  <si>
    <t>Общо за предприятието / отчет</t>
  </si>
  <si>
    <t>4</t>
  </si>
  <si>
    <t>7</t>
  </si>
  <si>
    <t>8</t>
  </si>
  <si>
    <t>БЮДЖЕТ 2020        Общо за предприятието</t>
  </si>
  <si>
    <t>ПЛАН-СМЕТКА за 2020 год</t>
  </si>
  <si>
    <t>3. Наличности по сметки в лв.</t>
  </si>
  <si>
    <t>95-07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</si>
</sst>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color indexed="8"/>
      <name val="Calibri"/>
      <family val="2"/>
      <charset val="204"/>
    </font>
    <font>
      <sz val="7"/>
      <name val="Arial"/>
      <family val="2"/>
      <charset val="204"/>
    </font>
    <font>
      <b/>
      <i/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3" fillId="0" borderId="1" xfId="1" applyNumberFormat="1" applyFont="1" applyBorder="1" applyAlignment="1">
      <alignment horizontal="right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2" borderId="2" xfId="1" applyFont="1" applyFill="1" applyBorder="1"/>
    <xf numFmtId="49" fontId="3" fillId="2" borderId="2" xfId="1" applyNumberFormat="1" applyFont="1" applyFill="1" applyBorder="1" applyAlignment="1">
      <alignment horizontal="center" vertical="top" wrapText="1"/>
    </xf>
    <xf numFmtId="4" fontId="3" fillId="2" borderId="2" xfId="1" applyNumberFormat="1" applyFont="1" applyFill="1" applyBorder="1" applyAlignment="1">
      <alignment horizontal="right" vertical="top" wrapText="1"/>
    </xf>
    <xf numFmtId="0" fontId="4" fillId="0" borderId="2" xfId="1" applyFont="1" applyBorder="1" applyAlignment="1">
      <alignment vertical="top" wrapText="1"/>
    </xf>
    <xf numFmtId="4" fontId="4" fillId="0" borderId="2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4" fontId="3" fillId="0" borderId="2" xfId="1" applyNumberFormat="1" applyFont="1" applyBorder="1" applyAlignment="1">
      <alignment horizontal="right" vertical="top" wrapText="1"/>
    </xf>
    <xf numFmtId="0" fontId="6" fillId="0" borderId="0" xfId="0" applyFont="1"/>
    <xf numFmtId="0" fontId="5" fillId="0" borderId="0" xfId="1" applyFont="1"/>
    <xf numFmtId="0" fontId="7" fillId="0" borderId="0" xfId="1" applyFont="1"/>
    <xf numFmtId="49" fontId="3" fillId="0" borderId="2" xfId="1" applyNumberFormat="1" applyFont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49" fontId="4" fillId="0" borderId="2" xfId="1" applyNumberFormat="1" applyFont="1" applyFill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right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4" fontId="4" fillId="0" borderId="2" xfId="1" applyNumberFormat="1" applyFont="1" applyFill="1" applyBorder="1" applyAlignment="1">
      <alignment horizontal="right"/>
    </xf>
    <xf numFmtId="2" fontId="3" fillId="0" borderId="3" xfId="1" applyNumberFormat="1" applyFont="1" applyBorder="1" applyAlignment="1">
      <alignment horizontal="right" vertical="top"/>
    </xf>
    <xf numFmtId="0" fontId="3" fillId="3" borderId="2" xfId="1" applyFont="1" applyFill="1" applyBorder="1" applyAlignment="1">
      <alignment horizontal="left" vertical="top" wrapText="1"/>
    </xf>
    <xf numFmtId="49" fontId="4" fillId="3" borderId="2" xfId="1" applyNumberFormat="1" applyFont="1" applyFill="1" applyBorder="1" applyAlignment="1">
      <alignment horizontal="center" vertical="top" wrapText="1"/>
    </xf>
    <xf numFmtId="4" fontId="4" fillId="3" borderId="2" xfId="1" applyNumberFormat="1" applyFont="1" applyFill="1" applyBorder="1" applyAlignment="1">
      <alignment horizontal="right" vertical="top" wrapText="1"/>
    </xf>
    <xf numFmtId="4" fontId="6" fillId="0" borderId="0" xfId="0" applyNumberFormat="1" applyFont="1"/>
    <xf numFmtId="0" fontId="3" fillId="0" borderId="2" xfId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" fontId="3" fillId="2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top" wrapText="1"/>
    </xf>
    <xf numFmtId="10" fontId="4" fillId="2" borderId="2" xfId="1" applyNumberFormat="1" applyFont="1" applyFill="1" applyBorder="1" applyAlignment="1">
      <alignment horizontal="right" vertical="top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wrapText="1"/>
    </xf>
    <xf numFmtId="49" fontId="5" fillId="0" borderId="2" xfId="1" applyNumberFormat="1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/>
    </xf>
    <xf numFmtId="0" fontId="6" fillId="0" borderId="0" xfId="0" applyFont="1" applyAlignment="1">
      <alignment wrapText="1"/>
    </xf>
    <xf numFmtId="0" fontId="8" fillId="0" borderId="0" xfId="1" applyFont="1" applyAlignment="1">
      <alignment horizontal="right" wrapText="1"/>
    </xf>
    <xf numFmtId="0" fontId="3" fillId="0" borderId="0" xfId="1" applyFont="1" applyBorder="1" applyAlignment="1">
      <alignment horizontal="center"/>
    </xf>
    <xf numFmtId="4" fontId="3" fillId="3" borderId="2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wrapText="1"/>
    </xf>
    <xf numFmtId="49" fontId="3" fillId="0" borderId="2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2" borderId="2" xfId="1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8" fillId="0" borderId="0" xfId="1" applyFont="1" applyAlignment="1">
      <alignment horizontal="right" wrapText="1"/>
    </xf>
    <xf numFmtId="14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0"/>
  <sheetViews>
    <sheetView tabSelected="1" topLeftCell="A43" workbookViewId="0">
      <selection activeCell="E66" sqref="E66"/>
    </sheetView>
  </sheetViews>
  <sheetFormatPr defaultRowHeight="9"/>
  <cols>
    <col min="1" max="1" width="30.85546875" style="10" customWidth="1"/>
    <col min="2" max="2" width="7.140625" style="10" customWidth="1"/>
    <col min="3" max="3" width="10.5703125" style="10" customWidth="1"/>
    <col min="4" max="4" width="9.7109375" style="10" customWidth="1"/>
    <col min="5" max="6" width="11.42578125" style="10" customWidth="1"/>
    <col min="7" max="7" width="13.42578125" style="10" customWidth="1"/>
    <col min="8" max="8" width="13" style="10" customWidth="1"/>
    <col min="9" max="16384" width="9.140625" style="10"/>
  </cols>
  <sheetData>
    <row r="1" spans="1:9" ht="12">
      <c r="A1" s="11"/>
      <c r="B1" s="12"/>
      <c r="C1" s="47" t="s">
        <v>87</v>
      </c>
      <c r="D1" s="47"/>
      <c r="E1" s="47"/>
      <c r="F1" s="47"/>
      <c r="G1" s="47"/>
      <c r="H1" s="38"/>
    </row>
    <row r="2" spans="1:9" ht="15">
      <c r="A2" s="43" t="s">
        <v>98</v>
      </c>
      <c r="B2" s="43"/>
      <c r="C2" s="43"/>
      <c r="D2" s="43"/>
      <c r="E2" s="43"/>
      <c r="F2" s="43"/>
      <c r="G2" s="43"/>
      <c r="H2" s="44"/>
    </row>
    <row r="3" spans="1:9" ht="15">
      <c r="A3" s="43" t="s">
        <v>83</v>
      </c>
      <c r="B3" s="43"/>
      <c r="C3" s="43"/>
      <c r="D3" s="43"/>
      <c r="E3" s="43"/>
      <c r="F3" s="43"/>
      <c r="G3" s="43"/>
      <c r="H3" s="44"/>
    </row>
    <row r="4" spans="1:9" ht="11.25">
      <c r="A4" s="48"/>
      <c r="B4" s="49"/>
      <c r="C4" s="49"/>
      <c r="D4" s="49"/>
      <c r="E4" s="49"/>
      <c r="F4" s="49"/>
      <c r="G4" s="49"/>
      <c r="H4" s="39"/>
    </row>
    <row r="5" spans="1:9" ht="56.25" customHeight="1">
      <c r="A5" s="50" t="s">
        <v>65</v>
      </c>
      <c r="B5" s="52" t="s">
        <v>0</v>
      </c>
      <c r="C5" s="1" t="s">
        <v>85</v>
      </c>
      <c r="D5" s="1" t="s">
        <v>85</v>
      </c>
      <c r="E5" s="2" t="s">
        <v>89</v>
      </c>
      <c r="F5" s="2" t="s">
        <v>89</v>
      </c>
      <c r="G5" s="42" t="s">
        <v>97</v>
      </c>
      <c r="H5" s="42" t="s">
        <v>93</v>
      </c>
    </row>
    <row r="6" spans="1:9" ht="36.75" customHeight="1">
      <c r="A6" s="51"/>
      <c r="B6" s="53"/>
      <c r="C6" s="32" t="s">
        <v>90</v>
      </c>
      <c r="D6" s="32" t="s">
        <v>91</v>
      </c>
      <c r="E6" s="33" t="s">
        <v>90</v>
      </c>
      <c r="F6" s="33" t="s">
        <v>91</v>
      </c>
      <c r="G6" s="42"/>
      <c r="H6" s="42"/>
    </row>
    <row r="7" spans="1:9" ht="15.75" customHeight="1">
      <c r="A7" s="35" t="s">
        <v>1</v>
      </c>
      <c r="B7" s="13" t="s">
        <v>2</v>
      </c>
      <c r="C7" s="13" t="s">
        <v>86</v>
      </c>
      <c r="D7" s="13" t="s">
        <v>94</v>
      </c>
      <c r="E7" s="36">
        <v>5</v>
      </c>
      <c r="F7" s="36">
        <v>6</v>
      </c>
      <c r="G7" s="13" t="s">
        <v>95</v>
      </c>
      <c r="H7" s="13" t="s">
        <v>96</v>
      </c>
    </row>
    <row r="8" spans="1:9" ht="18" customHeight="1">
      <c r="A8" s="45" t="s">
        <v>3</v>
      </c>
      <c r="B8" s="46"/>
      <c r="C8" s="5">
        <f>C9</f>
        <v>1125000</v>
      </c>
      <c r="D8" s="5">
        <f>D9</f>
        <v>2013174.5</v>
      </c>
      <c r="E8" s="5">
        <f>+E9</f>
        <v>717483</v>
      </c>
      <c r="F8" s="5">
        <f>F9</f>
        <v>0</v>
      </c>
      <c r="G8" s="22">
        <f>C8+E8</f>
        <v>1842483</v>
      </c>
      <c r="H8" s="22">
        <f>+D8+F8</f>
        <v>2013174.5</v>
      </c>
    </row>
    <row r="9" spans="1:9" ht="20.25" customHeight="1">
      <c r="A9" s="3" t="s">
        <v>4</v>
      </c>
      <c r="B9" s="4"/>
      <c r="C9" s="5">
        <f>+C10+C11</f>
        <v>1125000</v>
      </c>
      <c r="D9" s="5">
        <f>+D10+D11</f>
        <v>2013174.5</v>
      </c>
      <c r="E9" s="5">
        <f>+E10+E11</f>
        <v>717483</v>
      </c>
      <c r="F9" s="5">
        <f>+F10+F11+F14</f>
        <v>0</v>
      </c>
      <c r="G9" s="40">
        <f>+C9+E9</f>
        <v>1842483</v>
      </c>
      <c r="H9" s="22">
        <f t="shared" ref="H9:H55" si="0">+D9+F9</f>
        <v>2013174.5</v>
      </c>
    </row>
    <row r="10" spans="1:9" ht="24" customHeight="1">
      <c r="A10" s="34" t="s">
        <v>5</v>
      </c>
      <c r="B10" s="25" t="s">
        <v>6</v>
      </c>
      <c r="C10" s="16">
        <v>1125000</v>
      </c>
      <c r="D10" s="16">
        <v>2013174.5</v>
      </c>
      <c r="E10" s="17"/>
      <c r="F10" s="17"/>
      <c r="G10" s="16">
        <f>+C10+E10</f>
        <v>1125000</v>
      </c>
      <c r="H10" s="16">
        <f t="shared" si="0"/>
        <v>2013174.5</v>
      </c>
    </row>
    <row r="11" spans="1:9" ht="11.25">
      <c r="A11" s="24" t="s">
        <v>66</v>
      </c>
      <c r="B11" s="25" t="s">
        <v>7</v>
      </c>
      <c r="C11" s="16"/>
      <c r="D11" s="16"/>
      <c r="E11" s="16">
        <v>717483</v>
      </c>
      <c r="F11" s="16">
        <v>821786.4</v>
      </c>
      <c r="G11" s="16">
        <f>+E11</f>
        <v>717483</v>
      </c>
      <c r="H11" s="16">
        <f t="shared" si="0"/>
        <v>821786.4</v>
      </c>
    </row>
    <row r="12" spans="1:9" ht="11.25">
      <c r="A12" s="14" t="s">
        <v>67</v>
      </c>
      <c r="B12" s="15"/>
      <c r="C12" s="16"/>
      <c r="D12" s="16"/>
      <c r="E12" s="16"/>
      <c r="F12" s="16"/>
      <c r="G12" s="16"/>
      <c r="H12" s="16">
        <f t="shared" si="0"/>
        <v>0</v>
      </c>
    </row>
    <row r="13" spans="1:9" ht="11.25">
      <c r="A13" s="14" t="s">
        <v>68</v>
      </c>
      <c r="B13" s="25" t="s">
        <v>64</v>
      </c>
      <c r="C13" s="16"/>
      <c r="D13" s="16"/>
      <c r="E13" s="16">
        <v>0</v>
      </c>
      <c r="F13" s="16"/>
      <c r="G13" s="16">
        <f>+E13</f>
        <v>0</v>
      </c>
      <c r="H13" s="16">
        <f t="shared" si="0"/>
        <v>0</v>
      </c>
    </row>
    <row r="14" spans="1:9" ht="11.25">
      <c r="A14" s="14" t="s">
        <v>99</v>
      </c>
      <c r="B14" s="25" t="s">
        <v>100</v>
      </c>
      <c r="C14" s="16"/>
      <c r="D14" s="16"/>
      <c r="E14" s="16"/>
      <c r="F14" s="16">
        <v>-821786.4</v>
      </c>
      <c r="G14" s="16"/>
      <c r="H14" s="16">
        <f t="shared" si="0"/>
        <v>-821786.4</v>
      </c>
    </row>
    <row r="15" spans="1:9" ht="11.25">
      <c r="A15" s="20" t="s">
        <v>8</v>
      </c>
      <c r="B15" s="21"/>
      <c r="C15" s="22">
        <f>+C16</f>
        <v>1125000</v>
      </c>
      <c r="D15" s="22">
        <f>+D16</f>
        <v>1283663.9799999997</v>
      </c>
      <c r="E15" s="22">
        <f>+E16</f>
        <v>717483</v>
      </c>
      <c r="F15" s="22">
        <f>+F16</f>
        <v>729510.52</v>
      </c>
      <c r="G15" s="22">
        <f>+G16</f>
        <v>1842483</v>
      </c>
      <c r="H15" s="22">
        <f t="shared" si="0"/>
        <v>2013174.4999999998</v>
      </c>
    </row>
    <row r="16" spans="1:9" ht="22.5">
      <c r="A16" s="8" t="s">
        <v>88</v>
      </c>
      <c r="B16" s="13"/>
      <c r="C16" s="9">
        <f>C17+C18+C24+C29+C42</f>
        <v>1125000</v>
      </c>
      <c r="D16" s="9">
        <f>D17+D18+D24+D29+D42</f>
        <v>1283663.9799999997</v>
      </c>
      <c r="E16" s="9">
        <f>E17+E18+E24+E29+E42</f>
        <v>717483</v>
      </c>
      <c r="F16" s="9">
        <f>F17+F18+F24+F29+F42</f>
        <v>729510.52</v>
      </c>
      <c r="G16" s="19">
        <f>+C16+E16</f>
        <v>1842483</v>
      </c>
      <c r="H16" s="16">
        <f t="shared" si="0"/>
        <v>2013174.4999999998</v>
      </c>
      <c r="I16" s="23"/>
    </row>
    <row r="17" spans="1:9" ht="22.5">
      <c r="A17" s="24" t="s">
        <v>9</v>
      </c>
      <c r="B17" s="25" t="s">
        <v>10</v>
      </c>
      <c r="C17" s="17">
        <v>656631.79</v>
      </c>
      <c r="D17" s="17">
        <v>762825.71</v>
      </c>
      <c r="E17" s="17">
        <v>265012.84999999998</v>
      </c>
      <c r="F17" s="17">
        <v>265012.84999999998</v>
      </c>
      <c r="G17" s="17">
        <f>+C17+E17</f>
        <v>921644.64</v>
      </c>
      <c r="H17" s="16">
        <f t="shared" si="0"/>
        <v>1027838.5599999999</v>
      </c>
    </row>
    <row r="18" spans="1:9" ht="22.5">
      <c r="A18" s="24" t="s">
        <v>11</v>
      </c>
      <c r="B18" s="25" t="s">
        <v>12</v>
      </c>
      <c r="C18" s="17">
        <f>+C19+C20+C21+C22+C23</f>
        <v>83902.329999999987</v>
      </c>
      <c r="D18" s="17">
        <f>SUM(D19:D23)</f>
        <v>92546.240000000005</v>
      </c>
      <c r="E18" s="17">
        <f>+E19+E20+E21+E22+E23</f>
        <v>0</v>
      </c>
      <c r="F18" s="17"/>
      <c r="G18" s="17">
        <f t="shared" ref="G18:G23" si="1">+C18+E18</f>
        <v>83902.329999999987</v>
      </c>
      <c r="H18" s="16">
        <f t="shared" si="0"/>
        <v>92546.240000000005</v>
      </c>
      <c r="I18" s="23"/>
    </row>
    <row r="19" spans="1:9" ht="22.5">
      <c r="A19" s="14" t="s">
        <v>70</v>
      </c>
      <c r="B19" s="15" t="s">
        <v>75</v>
      </c>
      <c r="C19" s="16">
        <v>52069.13</v>
      </c>
      <c r="D19" s="16">
        <v>57793.66</v>
      </c>
      <c r="E19" s="16"/>
      <c r="F19" s="16"/>
      <c r="G19" s="16">
        <f t="shared" si="1"/>
        <v>52069.13</v>
      </c>
      <c r="H19" s="16">
        <f t="shared" si="0"/>
        <v>57793.66</v>
      </c>
    </row>
    <row r="20" spans="1:9" ht="22.5">
      <c r="A20" s="14" t="s">
        <v>71</v>
      </c>
      <c r="B20" s="15" t="s">
        <v>13</v>
      </c>
      <c r="C20" s="16">
        <v>4478.7700000000004</v>
      </c>
      <c r="D20" s="16">
        <v>4478.7700000000004</v>
      </c>
      <c r="E20" s="16"/>
      <c r="F20" s="16"/>
      <c r="G20" s="16">
        <f t="shared" si="1"/>
        <v>4478.7700000000004</v>
      </c>
      <c r="H20" s="16">
        <f t="shared" si="0"/>
        <v>4478.7700000000004</v>
      </c>
    </row>
    <row r="21" spans="1:9" ht="11.25">
      <c r="A21" s="6" t="s">
        <v>72</v>
      </c>
      <c r="B21" s="15" t="s">
        <v>14</v>
      </c>
      <c r="C21" s="16">
        <v>17921.03</v>
      </c>
      <c r="D21" s="16">
        <v>19687.12</v>
      </c>
      <c r="E21" s="16"/>
      <c r="F21" s="16"/>
      <c r="G21" s="16">
        <f t="shared" si="1"/>
        <v>17921.03</v>
      </c>
      <c r="H21" s="16">
        <f t="shared" si="0"/>
        <v>19687.12</v>
      </c>
    </row>
    <row r="22" spans="1:9" ht="22.5">
      <c r="A22" s="6" t="s">
        <v>73</v>
      </c>
      <c r="B22" s="15" t="s">
        <v>15</v>
      </c>
      <c r="C22" s="16">
        <v>2306.86</v>
      </c>
      <c r="D22" s="16">
        <v>2365.91</v>
      </c>
      <c r="E22" s="16"/>
      <c r="F22" s="16"/>
      <c r="G22" s="16">
        <f t="shared" si="1"/>
        <v>2306.86</v>
      </c>
      <c r="H22" s="16">
        <f t="shared" si="0"/>
        <v>2365.91</v>
      </c>
    </row>
    <row r="23" spans="1:9" ht="11.25">
      <c r="A23" s="14" t="s">
        <v>74</v>
      </c>
      <c r="B23" s="15" t="s">
        <v>16</v>
      </c>
      <c r="C23" s="7">
        <v>7126.54</v>
      </c>
      <c r="D23" s="7">
        <v>8220.7800000000007</v>
      </c>
      <c r="E23" s="16"/>
      <c r="F23" s="16"/>
      <c r="G23" s="16">
        <f t="shared" si="1"/>
        <v>7126.54</v>
      </c>
      <c r="H23" s="16">
        <f t="shared" si="0"/>
        <v>8220.7800000000007</v>
      </c>
    </row>
    <row r="24" spans="1:9" ht="22.5">
      <c r="A24" s="24" t="s">
        <v>17</v>
      </c>
      <c r="B24" s="25" t="s">
        <v>18</v>
      </c>
      <c r="C24" s="17">
        <f>+C25+C26+C27+C28</f>
        <v>200943.84999999998</v>
      </c>
      <c r="D24" s="17">
        <f>SUM(D25:D28)</f>
        <v>219900.45</v>
      </c>
      <c r="E24" s="17"/>
      <c r="F24" s="17"/>
      <c r="G24" s="17">
        <f>+G25+G26+G27+G28</f>
        <v>200943.84999999998</v>
      </c>
      <c r="H24" s="16">
        <f t="shared" si="0"/>
        <v>219900.45</v>
      </c>
    </row>
    <row r="25" spans="1:9" ht="11.25">
      <c r="A25" s="14" t="s">
        <v>19</v>
      </c>
      <c r="B25" s="15" t="s">
        <v>20</v>
      </c>
      <c r="C25" s="16">
        <v>127070.23</v>
      </c>
      <c r="D25" s="16">
        <v>139010.51</v>
      </c>
      <c r="E25" s="16"/>
      <c r="F25" s="16"/>
      <c r="G25" s="16">
        <f>+C25+E25</f>
        <v>127070.23</v>
      </c>
      <c r="H25" s="16">
        <f t="shared" si="0"/>
        <v>139010.51</v>
      </c>
    </row>
    <row r="26" spans="1:9" ht="11.25">
      <c r="A26" s="14" t="s">
        <v>21</v>
      </c>
      <c r="B26" s="15" t="s">
        <v>22</v>
      </c>
      <c r="C26" s="16">
        <v>0</v>
      </c>
      <c r="D26" s="16"/>
      <c r="E26" s="16"/>
      <c r="F26" s="16"/>
      <c r="G26" s="16">
        <f>+C26+E26</f>
        <v>0</v>
      </c>
      <c r="H26" s="16">
        <f t="shared" si="0"/>
        <v>0</v>
      </c>
    </row>
    <row r="27" spans="1:9" ht="11.25">
      <c r="A27" s="14" t="s">
        <v>23</v>
      </c>
      <c r="B27" s="15" t="s">
        <v>24</v>
      </c>
      <c r="C27" s="16">
        <v>50404.98</v>
      </c>
      <c r="D27" s="16">
        <v>55192.480000000003</v>
      </c>
      <c r="E27" s="16"/>
      <c r="F27" s="16"/>
      <c r="G27" s="16">
        <f>+C27+E27</f>
        <v>50404.98</v>
      </c>
      <c r="H27" s="16">
        <f t="shared" si="0"/>
        <v>55192.480000000003</v>
      </c>
    </row>
    <row r="28" spans="1:9" ht="22.5">
      <c r="A28" s="14" t="s">
        <v>25</v>
      </c>
      <c r="B28" s="15" t="s">
        <v>26</v>
      </c>
      <c r="C28" s="16">
        <v>23468.639999999999</v>
      </c>
      <c r="D28" s="16">
        <v>25697.46</v>
      </c>
      <c r="E28" s="16"/>
      <c r="F28" s="16"/>
      <c r="G28" s="16">
        <f>+C28+E28</f>
        <v>23468.639999999999</v>
      </c>
      <c r="H28" s="16">
        <f t="shared" si="0"/>
        <v>25697.46</v>
      </c>
    </row>
    <row r="29" spans="1:9" ht="11.25">
      <c r="A29" s="24" t="s">
        <v>27</v>
      </c>
      <c r="B29" s="25" t="s">
        <v>28</v>
      </c>
      <c r="C29" s="17">
        <f>SUM(C30:C41)</f>
        <v>175058.69</v>
      </c>
      <c r="D29" s="17">
        <f>SUM(D30:D41)</f>
        <v>199904.86</v>
      </c>
      <c r="E29" s="17">
        <f>SUM(E30:E40)</f>
        <v>452470.15</v>
      </c>
      <c r="F29" s="17">
        <f>SUM(F30:F40)</f>
        <v>464497.67000000004</v>
      </c>
      <c r="G29" s="17">
        <f>SUM(G30:G41)</f>
        <v>627528.84000000008</v>
      </c>
      <c r="H29" s="17">
        <f t="shared" si="0"/>
        <v>664402.53</v>
      </c>
    </row>
    <row r="30" spans="1:9" ht="11.25">
      <c r="A30" s="14" t="s">
        <v>29</v>
      </c>
      <c r="B30" s="15" t="s">
        <v>30</v>
      </c>
      <c r="C30" s="16">
        <v>3447.6</v>
      </c>
      <c r="D30" s="16">
        <v>3461.02</v>
      </c>
      <c r="E30" s="16">
        <v>324</v>
      </c>
      <c r="F30" s="16">
        <v>324</v>
      </c>
      <c r="G30" s="16">
        <f>+C30+E30</f>
        <v>3771.6</v>
      </c>
      <c r="H30" s="16">
        <f t="shared" si="0"/>
        <v>3785.02</v>
      </c>
    </row>
    <row r="31" spans="1:9" ht="11.25">
      <c r="A31" s="14" t="s">
        <v>82</v>
      </c>
      <c r="B31" s="15" t="s">
        <v>81</v>
      </c>
      <c r="C31" s="16">
        <v>54</v>
      </c>
      <c r="D31" s="16">
        <v>54</v>
      </c>
      <c r="E31" s="16"/>
      <c r="F31" s="16"/>
      <c r="G31" s="16">
        <f t="shared" ref="G31:G41" si="2">+C31+E31</f>
        <v>54</v>
      </c>
      <c r="H31" s="16">
        <f t="shared" si="0"/>
        <v>54</v>
      </c>
    </row>
    <row r="32" spans="1:9" ht="11.25">
      <c r="A32" s="14" t="s">
        <v>31</v>
      </c>
      <c r="B32" s="15" t="s">
        <v>32</v>
      </c>
      <c r="C32" s="16">
        <v>9924.69</v>
      </c>
      <c r="D32" s="16">
        <v>18348.2</v>
      </c>
      <c r="E32" s="16"/>
      <c r="F32" s="16">
        <v>641.52</v>
      </c>
      <c r="G32" s="16">
        <f t="shared" si="2"/>
        <v>9924.69</v>
      </c>
      <c r="H32" s="16">
        <f t="shared" si="0"/>
        <v>18989.72</v>
      </c>
    </row>
    <row r="33" spans="1:8" ht="11.25">
      <c r="A33" s="14" t="s">
        <v>33</v>
      </c>
      <c r="B33" s="15" t="s">
        <v>34</v>
      </c>
      <c r="C33" s="16">
        <v>29746.25</v>
      </c>
      <c r="D33" s="16">
        <v>29838.26</v>
      </c>
      <c r="E33" s="16">
        <v>35041.03</v>
      </c>
      <c r="F33" s="16">
        <v>35840.93</v>
      </c>
      <c r="G33" s="16">
        <f t="shared" si="2"/>
        <v>64787.28</v>
      </c>
      <c r="H33" s="16">
        <f t="shared" si="0"/>
        <v>65679.19</v>
      </c>
    </row>
    <row r="34" spans="1:8" ht="11.25">
      <c r="A34" s="14" t="s">
        <v>35</v>
      </c>
      <c r="B34" s="15" t="s">
        <v>36</v>
      </c>
      <c r="C34" s="16">
        <v>56762.62</v>
      </c>
      <c r="D34" s="16">
        <v>60677.94</v>
      </c>
      <c r="E34" s="16">
        <v>225837.21</v>
      </c>
      <c r="F34" s="16">
        <v>225916.81</v>
      </c>
      <c r="G34" s="16">
        <f t="shared" si="2"/>
        <v>282599.83</v>
      </c>
      <c r="H34" s="16">
        <f t="shared" si="0"/>
        <v>286594.75</v>
      </c>
    </row>
    <row r="35" spans="1:8" ht="11.25">
      <c r="A35" s="14" t="s">
        <v>37</v>
      </c>
      <c r="B35" s="15" t="s">
        <v>38</v>
      </c>
      <c r="C35" s="16">
        <v>38131.94</v>
      </c>
      <c r="D35" s="16">
        <v>49987.67</v>
      </c>
      <c r="E35" s="18">
        <v>178554.07</v>
      </c>
      <c r="F35" s="18">
        <v>189060.57</v>
      </c>
      <c r="G35" s="16">
        <f t="shared" si="2"/>
        <v>216686.01</v>
      </c>
      <c r="H35" s="16">
        <f t="shared" si="0"/>
        <v>239048.24</v>
      </c>
    </row>
    <row r="36" spans="1:8" ht="11.25">
      <c r="A36" s="14" t="s">
        <v>39</v>
      </c>
      <c r="B36" s="15" t="s">
        <v>40</v>
      </c>
      <c r="C36" s="16">
        <v>11352.16</v>
      </c>
      <c r="D36" s="16">
        <v>11352.16</v>
      </c>
      <c r="E36" s="18">
        <v>3369.26</v>
      </c>
      <c r="F36" s="18">
        <v>3369.26</v>
      </c>
      <c r="G36" s="16">
        <f t="shared" si="2"/>
        <v>14721.42</v>
      </c>
      <c r="H36" s="16">
        <f t="shared" si="0"/>
        <v>14721.42</v>
      </c>
    </row>
    <row r="37" spans="1:8" ht="11.25">
      <c r="A37" s="14" t="s">
        <v>41</v>
      </c>
      <c r="B37" s="15" t="s">
        <v>42</v>
      </c>
      <c r="C37" s="16">
        <v>10</v>
      </c>
      <c r="D37" s="16">
        <v>10</v>
      </c>
      <c r="E37" s="18"/>
      <c r="F37" s="18"/>
      <c r="G37" s="16">
        <f t="shared" si="2"/>
        <v>10</v>
      </c>
      <c r="H37" s="16">
        <f t="shared" si="0"/>
        <v>10</v>
      </c>
    </row>
    <row r="38" spans="1:8" ht="11.25">
      <c r="A38" s="14" t="s">
        <v>77</v>
      </c>
      <c r="B38" s="15" t="s">
        <v>76</v>
      </c>
      <c r="C38" s="16"/>
      <c r="D38" s="16"/>
      <c r="E38" s="18"/>
      <c r="F38" s="18"/>
      <c r="G38" s="16">
        <f t="shared" si="2"/>
        <v>0</v>
      </c>
      <c r="H38" s="16">
        <f t="shared" si="0"/>
        <v>0</v>
      </c>
    </row>
    <row r="39" spans="1:8" ht="11.25">
      <c r="A39" s="14" t="s">
        <v>78</v>
      </c>
      <c r="B39" s="15" t="s">
        <v>43</v>
      </c>
      <c r="C39" s="16">
        <v>25629.43</v>
      </c>
      <c r="D39" s="16">
        <v>26175.61</v>
      </c>
      <c r="E39" s="18">
        <v>9344.58</v>
      </c>
      <c r="F39" s="18">
        <v>9344.58</v>
      </c>
      <c r="G39" s="16">
        <f t="shared" si="2"/>
        <v>34974.01</v>
      </c>
      <c r="H39" s="16">
        <f t="shared" si="0"/>
        <v>35520.19</v>
      </c>
    </row>
    <row r="40" spans="1:8" ht="11.25">
      <c r="A40" s="14" t="s">
        <v>79</v>
      </c>
      <c r="B40" s="15" t="s">
        <v>44</v>
      </c>
      <c r="C40" s="16"/>
      <c r="D40" s="16"/>
      <c r="E40" s="18"/>
      <c r="F40" s="18"/>
      <c r="G40" s="16">
        <f t="shared" si="2"/>
        <v>0</v>
      </c>
      <c r="H40" s="16">
        <f t="shared" si="0"/>
        <v>0</v>
      </c>
    </row>
    <row r="41" spans="1:8" ht="11.25">
      <c r="A41" s="14" t="s">
        <v>80</v>
      </c>
      <c r="B41" s="15" t="s">
        <v>45</v>
      </c>
      <c r="C41" s="17"/>
      <c r="D41" s="17"/>
      <c r="E41" s="18"/>
      <c r="F41" s="18"/>
      <c r="G41" s="16">
        <f t="shared" si="2"/>
        <v>0</v>
      </c>
      <c r="H41" s="16">
        <f t="shared" si="0"/>
        <v>0</v>
      </c>
    </row>
    <row r="42" spans="1:8" ht="22.5">
      <c r="A42" s="24" t="s">
        <v>46</v>
      </c>
      <c r="B42" s="25" t="s">
        <v>47</v>
      </c>
      <c r="C42" s="17">
        <f>+C43+C44</f>
        <v>8463.34</v>
      </c>
      <c r="D42" s="17">
        <f>SUM(D43:D44)</f>
        <v>8486.7199999999993</v>
      </c>
      <c r="E42" s="17">
        <f>SUM(E43:E46)</f>
        <v>0</v>
      </c>
      <c r="F42" s="17">
        <f>SUM(F43:F46)</f>
        <v>0</v>
      </c>
      <c r="G42" s="17">
        <f>SUM(G43:G45)</f>
        <v>8463.34</v>
      </c>
      <c r="H42" s="17">
        <f t="shared" si="0"/>
        <v>8486.7199999999993</v>
      </c>
    </row>
    <row r="43" spans="1:8" ht="22.5">
      <c r="A43" s="14" t="s">
        <v>48</v>
      </c>
      <c r="B43" s="15" t="s">
        <v>49</v>
      </c>
      <c r="C43" s="16">
        <v>1701.1</v>
      </c>
      <c r="D43" s="16">
        <v>1724.48</v>
      </c>
      <c r="E43" s="18"/>
      <c r="F43" s="18"/>
      <c r="G43" s="16">
        <f>+C43+E43</f>
        <v>1701.1</v>
      </c>
      <c r="H43" s="16">
        <f t="shared" si="0"/>
        <v>1724.48</v>
      </c>
    </row>
    <row r="44" spans="1:8" ht="22.5">
      <c r="A44" s="14" t="s">
        <v>50</v>
      </c>
      <c r="B44" s="15" t="s">
        <v>51</v>
      </c>
      <c r="C44" s="18">
        <v>6762.24</v>
      </c>
      <c r="D44" s="18">
        <v>6762.24</v>
      </c>
      <c r="E44" s="18"/>
      <c r="F44" s="18"/>
      <c r="G44" s="16">
        <f>+C44+E44</f>
        <v>6762.24</v>
      </c>
      <c r="H44" s="16">
        <f t="shared" si="0"/>
        <v>6762.24</v>
      </c>
    </row>
    <row r="45" spans="1:8" ht="11.25">
      <c r="A45" s="14"/>
      <c r="B45" s="15"/>
      <c r="C45" s="18"/>
      <c r="D45" s="18"/>
      <c r="E45" s="18"/>
      <c r="F45" s="18"/>
      <c r="G45" s="16">
        <f>+C45+E45</f>
        <v>0</v>
      </c>
      <c r="H45" s="16">
        <f t="shared" si="0"/>
        <v>0</v>
      </c>
    </row>
    <row r="46" spans="1:8" ht="11.25">
      <c r="A46" s="14"/>
      <c r="B46" s="15"/>
      <c r="C46" s="18"/>
      <c r="D46" s="18"/>
      <c r="E46" s="18"/>
      <c r="F46" s="18"/>
      <c r="G46" s="16"/>
      <c r="H46" s="16">
        <f t="shared" si="0"/>
        <v>0</v>
      </c>
    </row>
    <row r="47" spans="1:8" ht="11.25">
      <c r="A47" s="24" t="s">
        <v>52</v>
      </c>
      <c r="B47" s="25"/>
      <c r="C47" s="17">
        <f>SUM(C48:C50)</f>
        <v>4800</v>
      </c>
      <c r="D47" s="17">
        <f>SUM(D48:D50)</f>
        <v>0</v>
      </c>
      <c r="E47" s="17">
        <f>E48+E49+E50</f>
        <v>0</v>
      </c>
      <c r="F47" s="17">
        <f>F48+F49+F50</f>
        <v>0</v>
      </c>
      <c r="G47" s="17">
        <f t="shared" ref="G47:G53" si="3">+C47+E47</f>
        <v>4800</v>
      </c>
      <c r="H47" s="17">
        <f t="shared" si="0"/>
        <v>0</v>
      </c>
    </row>
    <row r="48" spans="1:8" ht="11.25">
      <c r="A48" s="14" t="s">
        <v>53</v>
      </c>
      <c r="B48" s="15" t="s">
        <v>54</v>
      </c>
      <c r="C48" s="18"/>
      <c r="D48" s="18"/>
      <c r="E48" s="18"/>
      <c r="F48" s="18"/>
      <c r="G48" s="16">
        <f t="shared" si="3"/>
        <v>0</v>
      </c>
      <c r="H48" s="16">
        <f t="shared" si="0"/>
        <v>0</v>
      </c>
    </row>
    <row r="49" spans="1:8" ht="11.25">
      <c r="A49" s="14" t="s">
        <v>55</v>
      </c>
      <c r="B49" s="15" t="s">
        <v>92</v>
      </c>
      <c r="C49" s="18">
        <v>4800</v>
      </c>
      <c r="D49" s="18"/>
      <c r="E49" s="18"/>
      <c r="F49" s="18"/>
      <c r="G49" s="16">
        <f t="shared" si="3"/>
        <v>4800</v>
      </c>
      <c r="H49" s="16">
        <f t="shared" si="0"/>
        <v>0</v>
      </c>
    </row>
    <row r="50" spans="1:8" ht="11.25">
      <c r="A50" s="14" t="s">
        <v>56</v>
      </c>
      <c r="B50" s="15" t="s">
        <v>69</v>
      </c>
      <c r="C50" s="18"/>
      <c r="D50" s="18"/>
      <c r="E50" s="18"/>
      <c r="F50" s="18"/>
      <c r="G50" s="16">
        <f t="shared" si="3"/>
        <v>0</v>
      </c>
      <c r="H50" s="16">
        <f t="shared" si="0"/>
        <v>0</v>
      </c>
    </row>
    <row r="51" spans="1:8" ht="11.25">
      <c r="A51" s="14" t="s">
        <v>57</v>
      </c>
      <c r="B51" s="15"/>
      <c r="C51" s="18"/>
      <c r="D51" s="18"/>
      <c r="E51" s="18"/>
      <c r="F51" s="18"/>
      <c r="G51" s="16">
        <f t="shared" si="3"/>
        <v>0</v>
      </c>
      <c r="H51" s="16">
        <f t="shared" si="0"/>
        <v>0</v>
      </c>
    </row>
    <row r="52" spans="1:8" ht="11.25">
      <c r="A52" s="14" t="s">
        <v>58</v>
      </c>
      <c r="B52" s="15"/>
      <c r="C52" s="18"/>
      <c r="D52" s="18"/>
      <c r="E52" s="18"/>
      <c r="F52" s="18"/>
      <c r="G52" s="16">
        <f t="shared" si="3"/>
        <v>0</v>
      </c>
      <c r="H52" s="16">
        <f t="shared" si="0"/>
        <v>0</v>
      </c>
    </row>
    <row r="53" spans="1:8" ht="11.25">
      <c r="A53" s="14" t="s">
        <v>59</v>
      </c>
      <c r="B53" s="15"/>
      <c r="C53" s="18"/>
      <c r="D53" s="18"/>
      <c r="E53" s="18"/>
      <c r="F53" s="18"/>
      <c r="G53" s="16">
        <f t="shared" si="3"/>
        <v>0</v>
      </c>
      <c r="H53" s="16">
        <f t="shared" si="0"/>
        <v>0</v>
      </c>
    </row>
    <row r="54" spans="1:8" ht="11.25">
      <c r="A54" s="14" t="s">
        <v>60</v>
      </c>
      <c r="B54" s="15"/>
      <c r="C54" s="18"/>
      <c r="D54" s="18"/>
      <c r="E54" s="18"/>
      <c r="F54" s="18"/>
      <c r="G54" s="16"/>
      <c r="H54" s="16">
        <f t="shared" si="0"/>
        <v>0</v>
      </c>
    </row>
    <row r="55" spans="1:8" ht="11.25">
      <c r="A55" s="26" t="s">
        <v>61</v>
      </c>
      <c r="B55" s="27"/>
      <c r="C55" s="28">
        <f>C16+C47</f>
        <v>1129800</v>
      </c>
      <c r="D55" s="28">
        <f>D16+D47</f>
        <v>1283663.9799999997</v>
      </c>
      <c r="E55" s="28">
        <f>E16+E47</f>
        <v>717483</v>
      </c>
      <c r="F55" s="28">
        <f>F16+F47</f>
        <v>729510.52</v>
      </c>
      <c r="G55" s="40">
        <f>+G17+G18+G24+G29+G42+G47</f>
        <v>1847283</v>
      </c>
      <c r="H55" s="40">
        <f t="shared" si="0"/>
        <v>2013174.4999999998</v>
      </c>
    </row>
    <row r="56" spans="1:8" ht="11.25">
      <c r="A56" s="29" t="s">
        <v>62</v>
      </c>
      <c r="B56" s="30"/>
      <c r="C56" s="31">
        <f>+C55/G55</f>
        <v>0.61160092958144474</v>
      </c>
      <c r="D56" s="31">
        <f>+D55/H55</f>
        <v>0.63763175025314489</v>
      </c>
      <c r="E56" s="31">
        <f>+E55/G55</f>
        <v>0.38839907041855526</v>
      </c>
      <c r="F56" s="31">
        <f>+F55/H55</f>
        <v>0.36236824974685505</v>
      </c>
      <c r="G56" s="31">
        <v>1</v>
      </c>
      <c r="H56" s="31">
        <v>1</v>
      </c>
    </row>
    <row r="57" spans="1:8">
      <c r="C57" s="23"/>
      <c r="D57" s="23"/>
      <c r="E57" s="23"/>
      <c r="F57" s="23"/>
    </row>
    <row r="58" spans="1:8">
      <c r="A58" s="10" t="s">
        <v>84</v>
      </c>
      <c r="E58" s="23"/>
      <c r="F58" s="10" t="s">
        <v>63</v>
      </c>
      <c r="G58" s="23"/>
      <c r="H58" s="23"/>
    </row>
    <row r="59" spans="1:8" ht="18.95" customHeight="1">
      <c r="E59" s="23"/>
      <c r="F59" s="23"/>
    </row>
    <row r="60" spans="1:8" ht="27" customHeight="1">
      <c r="A60" s="41"/>
      <c r="B60" s="41"/>
      <c r="C60" s="41"/>
      <c r="D60" s="41"/>
      <c r="E60" s="41"/>
      <c r="F60" s="41"/>
      <c r="G60" s="41"/>
      <c r="H60" s="37"/>
    </row>
  </sheetData>
  <mergeCells count="10">
    <mergeCell ref="A60:G60"/>
    <mergeCell ref="H5:H6"/>
    <mergeCell ref="A2:H2"/>
    <mergeCell ref="A3:H3"/>
    <mergeCell ref="A8:B8"/>
    <mergeCell ref="C1:G1"/>
    <mergeCell ref="A4:G4"/>
    <mergeCell ref="A5:A6"/>
    <mergeCell ref="B5:B6"/>
    <mergeCell ref="G5:G6"/>
  </mergeCells>
  <phoneticPr fontId="0" type="noConversion"/>
  <pageMargins left="1.1023622047244095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ЧИСТОТО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D.Petrova</dc:creator>
  <cp:lastModifiedBy>m.vasileva</cp:lastModifiedBy>
  <cp:lastPrinted>2021-07-19T11:35:00Z</cp:lastPrinted>
  <dcterms:created xsi:type="dcterms:W3CDTF">2017-04-04T06:18:47Z</dcterms:created>
  <dcterms:modified xsi:type="dcterms:W3CDTF">2021-07-19T11:28:40Z</dcterms:modified>
</cp:coreProperties>
</file>