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965" windowWidth="14805" windowHeight="6150" tabRatio="988"/>
  </bookViews>
  <sheets>
    <sheet name="2020" sheetId="94" r:id="rId1"/>
  </sheets>
  <calcPr calcId="162913"/>
</workbook>
</file>

<file path=xl/calcChain.xml><?xml version="1.0" encoding="utf-8"?>
<calcChain xmlns="http://schemas.openxmlformats.org/spreadsheetml/2006/main">
  <c r="H11" i="94" l="1"/>
  <c r="J11" i="94"/>
  <c r="J67" i="94"/>
  <c r="I67" i="94"/>
  <c r="I63" i="94" s="1"/>
  <c r="J66" i="94"/>
  <c r="I66" i="94"/>
  <c r="J65" i="94"/>
  <c r="J63" i="94"/>
  <c r="I65" i="94"/>
  <c r="J61" i="94"/>
  <c r="I61" i="94"/>
  <c r="J60" i="94"/>
  <c r="I60" i="94"/>
  <c r="J57" i="94"/>
  <c r="I57" i="94"/>
  <c r="J55" i="94"/>
  <c r="I55" i="94"/>
  <c r="J54" i="94"/>
  <c r="I54" i="94"/>
  <c r="J53" i="94"/>
  <c r="I53" i="94"/>
  <c r="J52" i="94"/>
  <c r="I52" i="94"/>
  <c r="J51" i="94"/>
  <c r="I51" i="94"/>
  <c r="J50" i="94"/>
  <c r="I50" i="94"/>
  <c r="J49" i="94"/>
  <c r="I49" i="94"/>
  <c r="J48" i="94"/>
  <c r="I48" i="94"/>
  <c r="J46" i="94"/>
  <c r="I46" i="94"/>
  <c r="J45" i="94"/>
  <c r="I45" i="94"/>
  <c r="J43" i="94"/>
  <c r="I43" i="94"/>
  <c r="J41" i="94"/>
  <c r="I41" i="94"/>
  <c r="J40" i="94"/>
  <c r="I40" i="94"/>
  <c r="J39" i="94"/>
  <c r="I39" i="94"/>
  <c r="J38" i="94"/>
  <c r="I38" i="94"/>
  <c r="J37" i="94"/>
  <c r="I37" i="94"/>
  <c r="J35" i="94"/>
  <c r="I35" i="94"/>
  <c r="J28" i="94"/>
  <c r="J27" i="94"/>
  <c r="J26" i="94"/>
  <c r="J25" i="94"/>
  <c r="J24" i="94"/>
  <c r="J23" i="94"/>
  <c r="J22" i="94"/>
  <c r="J21" i="94"/>
  <c r="J18" i="94"/>
  <c r="J17" i="94"/>
  <c r="J16" i="94"/>
  <c r="J15" i="94"/>
  <c r="I13" i="94"/>
  <c r="H63" i="94"/>
  <c r="H32" i="94" s="1"/>
  <c r="H72" i="94" s="1"/>
  <c r="G63" i="94"/>
  <c r="F63" i="94"/>
  <c r="E63" i="94"/>
  <c r="D63" i="94"/>
  <c r="C63" i="94"/>
  <c r="H59" i="94"/>
  <c r="G59" i="94"/>
  <c r="F59" i="94"/>
  <c r="J59" i="94" s="1"/>
  <c r="E59" i="94"/>
  <c r="D59" i="94"/>
  <c r="C59" i="94"/>
  <c r="I59" i="94" s="1"/>
  <c r="H47" i="94"/>
  <c r="G47" i="94"/>
  <c r="F47" i="94"/>
  <c r="J47" i="94" s="1"/>
  <c r="E47" i="94"/>
  <c r="D47" i="94"/>
  <c r="C47" i="94"/>
  <c r="I47" i="94" s="1"/>
  <c r="H42" i="94"/>
  <c r="G42" i="94"/>
  <c r="F42" i="94"/>
  <c r="J42" i="94" s="1"/>
  <c r="E42" i="94"/>
  <c r="D42" i="94"/>
  <c r="D34" i="94" s="1"/>
  <c r="C42" i="94"/>
  <c r="I42" i="94" s="1"/>
  <c r="H36" i="94"/>
  <c r="G36" i="94"/>
  <c r="G34" i="94"/>
  <c r="G32" i="94" s="1"/>
  <c r="F36" i="94"/>
  <c r="E36" i="94"/>
  <c r="E34" i="94"/>
  <c r="E32" i="94"/>
  <c r="E11" i="94" s="1"/>
  <c r="D36" i="94"/>
  <c r="J36" i="94"/>
  <c r="C36" i="94"/>
  <c r="C34" i="94" s="1"/>
  <c r="C32" i="94" s="1"/>
  <c r="C72" i="94" s="1"/>
  <c r="I36" i="94"/>
  <c r="H34" i="94"/>
  <c r="H13" i="94"/>
  <c r="J13" i="94"/>
  <c r="G13" i="94"/>
  <c r="F10" i="94"/>
  <c r="F9" i="94"/>
  <c r="D10" i="94"/>
  <c r="J10" i="94" s="1"/>
  <c r="C10" i="94"/>
  <c r="C9" i="94"/>
  <c r="E72" i="94"/>
  <c r="H10" i="94"/>
  <c r="H9" i="94" s="1"/>
  <c r="E10" i="94" l="1"/>
  <c r="G11" i="94"/>
  <c r="G10" i="94" s="1"/>
  <c r="G9" i="94" s="1"/>
  <c r="G72" i="94"/>
  <c r="G74" i="94" s="1"/>
  <c r="D32" i="94"/>
  <c r="D72" i="94" s="1"/>
  <c r="I34" i="94"/>
  <c r="I32" i="94" s="1"/>
  <c r="I72" i="94" s="1"/>
  <c r="C74" i="94" s="1"/>
  <c r="D9" i="94"/>
  <c r="J9" i="94" s="1"/>
  <c r="F34" i="94"/>
  <c r="F32" i="94" s="1"/>
  <c r="F72" i="94" s="1"/>
  <c r="E74" i="94" l="1"/>
  <c r="I10" i="94"/>
  <c r="E9" i="94"/>
  <c r="I9" i="94" s="1"/>
  <c r="J34" i="94"/>
  <c r="J32" i="94" s="1"/>
  <c r="J72" i="94" s="1"/>
  <c r="H74" i="94" s="1"/>
  <c r="I11" i="94"/>
  <c r="D74" i="94" l="1"/>
  <c r="F74" i="94"/>
</calcChain>
</file>

<file path=xl/sharedStrings.xml><?xml version="1.0" encoding="utf-8"?>
<sst xmlns="http://schemas.openxmlformats.org/spreadsheetml/2006/main" count="141" uniqueCount="124">
  <si>
    <t>24-04</t>
  </si>
  <si>
    <t>24-05</t>
  </si>
  <si>
    <t>61-09</t>
  </si>
  <si>
    <t>36-19</t>
  </si>
  <si>
    <t>95-05</t>
  </si>
  <si>
    <t>24-06</t>
  </si>
  <si>
    <t>01-01</t>
  </si>
  <si>
    <t>05-51</t>
  </si>
  <si>
    <t>05-60</t>
  </si>
  <si>
    <t>05-80</t>
  </si>
  <si>
    <t>10-13</t>
  </si>
  <si>
    <t>10-15</t>
  </si>
  <si>
    <t>10-16</t>
  </si>
  <si>
    <t>10-20</t>
  </si>
  <si>
    <t>10-30</t>
  </si>
  <si>
    <t>10-51</t>
  </si>
  <si>
    <t>10-62</t>
  </si>
  <si>
    <t>19-01</t>
  </si>
  <si>
    <t>19-81</t>
  </si>
  <si>
    <t>10-11</t>
  </si>
  <si>
    <t>10-12</t>
  </si>
  <si>
    <t>ОП "ПАРКОВЕ И ОБРЕДНА ДЕЙНОСТ"</t>
  </si>
  <si>
    <t>Д-ст 746 Зоопаркове</t>
  </si>
  <si>
    <t>Общо за предприятието</t>
  </si>
  <si>
    <t>2.1. ДДС -20% (-)</t>
  </si>
  <si>
    <t>ОБЩО РАЗХОДИ</t>
  </si>
  <si>
    <t>02-00</t>
  </si>
  <si>
    <t>05-00</t>
  </si>
  <si>
    <t>10-00</t>
  </si>
  <si>
    <t>4.2 Медикаменти</t>
  </si>
  <si>
    <t>19-00</t>
  </si>
  <si>
    <t>51-00</t>
  </si>
  <si>
    <t>05-52</t>
  </si>
  <si>
    <t>10-92</t>
  </si>
  <si>
    <t>ВИД  ПРИХОДИ И РАЗХОДИ</t>
  </si>
  <si>
    <t>§§</t>
  </si>
  <si>
    <t>Д-ст 622- Озеленяване</t>
  </si>
  <si>
    <t>Д-ст 745 Обреди и ритуали</t>
  </si>
  <si>
    <t>за дейност финанс.пряко от общ.бюджет</t>
  </si>
  <si>
    <t>за стопанска дейност собствени приходи</t>
  </si>
  <si>
    <t>план</t>
  </si>
  <si>
    <t>отчет</t>
  </si>
  <si>
    <t>ОБЩО ПРИХОДИ</t>
  </si>
  <si>
    <t xml:space="preserve">А. ПРИХОДИ ОТ ДЕЙНОСТТА - ОБЩО </t>
  </si>
  <si>
    <t xml:space="preserve"> </t>
  </si>
  <si>
    <r>
      <t>1. За дейности, финансирани пряко от общински бюджет /</t>
    </r>
    <r>
      <rPr>
        <i/>
        <u/>
        <sz val="7"/>
        <rFont val="Arial"/>
        <family val="2"/>
        <charset val="204"/>
      </rPr>
      <t>вътрешен касов трансфер</t>
    </r>
    <r>
      <rPr>
        <sz val="7"/>
        <rFont val="Arial"/>
        <family val="2"/>
        <charset val="204"/>
      </rPr>
      <t>/</t>
    </r>
  </si>
  <si>
    <t>2. Приходи и доходи от собственост</t>
  </si>
  <si>
    <t>37-01</t>
  </si>
  <si>
    <t>2.2.Нетни приходи от прод. на стоки и услуги-реализирани</t>
  </si>
  <si>
    <t>2.2.Нетни приходи от прод. на стоки и услуги-преведени в Община</t>
  </si>
  <si>
    <t>2.3.Приходи от наем на имущество-реализирани</t>
  </si>
  <si>
    <t>2.3.Приходи от наем на имущество-преведени в Общината</t>
  </si>
  <si>
    <t>2.4.Приходи от наем на земя-реализирани</t>
  </si>
  <si>
    <t>2.4.Приходи от наем на земя-преведени в Общината</t>
  </si>
  <si>
    <t>2.5.Получени други застрах.обезщетения</t>
  </si>
  <si>
    <t>36-12</t>
  </si>
  <si>
    <t>2.6.Получени други застрах.обезщетения</t>
  </si>
  <si>
    <t>2.7.Други неданъчни приходи</t>
  </si>
  <si>
    <t>2.7.Други неданъчни приходи преведени в Общината</t>
  </si>
  <si>
    <t>2.8.Чужди средства от др.лица</t>
  </si>
  <si>
    <t>93-10</t>
  </si>
  <si>
    <t>2.8.Чужди средства от др.лица-преведени в Общ.Шумен.</t>
  </si>
  <si>
    <t>2.9.Такса гробно място</t>
  </si>
  <si>
    <t>27-15</t>
  </si>
  <si>
    <t>2.9.Такса гробно място прев.в Община</t>
  </si>
  <si>
    <t>От собствени приходи, заделени за КРИ</t>
  </si>
  <si>
    <t xml:space="preserve">3. Преходен остатък </t>
  </si>
  <si>
    <t xml:space="preserve">4. Преходен остатък </t>
  </si>
  <si>
    <t>95-11</t>
  </si>
  <si>
    <t>Б. ТЕКУЩИ РАЗХОДИ ПО ДЕЙНОСТТА ОБЩО</t>
  </si>
  <si>
    <t xml:space="preserve">I Преки текущи разходи </t>
  </si>
  <si>
    <t>1. Запл.за перс., нает по тр. и сл. прав.</t>
  </si>
  <si>
    <t>2. Др. възнагр. и плащ. за персонал.</t>
  </si>
  <si>
    <t>2.0. За персонала по труд.правоот.извън спис.</t>
  </si>
  <si>
    <t xml:space="preserve"> 02-01</t>
  </si>
  <si>
    <t>2.1. За персонала по извънтрудови правоотношения</t>
  </si>
  <si>
    <t xml:space="preserve"> 02-02</t>
  </si>
  <si>
    <t>2.2. Изплатени суми СБКО</t>
  </si>
  <si>
    <t xml:space="preserve"> 02-05</t>
  </si>
  <si>
    <t>2.3. Обезщетения с х-р на възнаграждения</t>
  </si>
  <si>
    <t xml:space="preserve"> 02-08</t>
  </si>
  <si>
    <t>2.4. Други плащания и възнаграждения</t>
  </si>
  <si>
    <t xml:space="preserve"> 02-09</t>
  </si>
  <si>
    <t>3. Задълж.осигур.вноски от работодател</t>
  </si>
  <si>
    <t>3.1. Осигур.вноски от работод. за ДОО</t>
  </si>
  <si>
    <t>3.2. Осиг. вн. от работод. за УПФ</t>
  </si>
  <si>
    <t>3.3. Здравно осигур. вноски от работод.</t>
  </si>
  <si>
    <t>3.4. Вноски за допълн. задълж.осигур.</t>
  </si>
  <si>
    <t>4. Издръжка</t>
  </si>
  <si>
    <t>4.1. Храна</t>
  </si>
  <si>
    <t>4.2. Пост. инвент. и облекло</t>
  </si>
  <si>
    <t>4.3 Материали</t>
  </si>
  <si>
    <t>4.4. Вода,горива и енергия</t>
  </si>
  <si>
    <t>4.5 Разходи за външни услуги</t>
  </si>
  <si>
    <t>4.6. Текущ ремонт</t>
  </si>
  <si>
    <t>4.7. Командировки в страната</t>
  </si>
  <si>
    <t>4.8.Командировки в чужбина</t>
  </si>
  <si>
    <t>10-52</t>
  </si>
  <si>
    <t>4.8. Разходи за застраховки</t>
  </si>
  <si>
    <t>4.9. Глоби, неуст. нак.лих.и съд. обезщ.</t>
  </si>
  <si>
    <t>5. Платени данъци, такси и админ.санкции</t>
  </si>
  <si>
    <t>5.1. Платени държ.данъци,такси, нак.лихви</t>
  </si>
  <si>
    <t>5.2. Платени общ.данъци,такси, нак.лихви</t>
  </si>
  <si>
    <t>II. Разпределяеми разходи от управл.на предприятието</t>
  </si>
  <si>
    <t>В.КАПИТАЛОВИ РАЗХОДИ</t>
  </si>
  <si>
    <t>1. Основен ремонт на ДМА</t>
  </si>
  <si>
    <t>2. Придобиване на компютри и хардуер</t>
  </si>
  <si>
    <t>52-01</t>
  </si>
  <si>
    <t>3.Придобиване на друго оборудване. Маш. И съор.</t>
  </si>
  <si>
    <t>52-03</t>
  </si>
  <si>
    <t>3. Придобиване на програмни продукти и лицензи за прогр. Прод.</t>
  </si>
  <si>
    <t>53-01</t>
  </si>
  <si>
    <t>Г. ФИНАНСОВИ РАЗХОДИ</t>
  </si>
  <si>
    <t>Д. РАЗХОДИ ЗА ДАНЪЦИ</t>
  </si>
  <si>
    <t>Е. НЕТНА ПЕЧАЛБА</t>
  </si>
  <si>
    <t>Ж. БЮДЖЕТЕН КРЕДИТ</t>
  </si>
  <si>
    <t>ВСИЧКО РАЗХОДИ</t>
  </si>
  <si>
    <t>Х</t>
  </si>
  <si>
    <t>1. В сума</t>
  </si>
  <si>
    <t>2. В % от приходите</t>
  </si>
  <si>
    <t>Бюджет 2020</t>
  </si>
  <si>
    <t>Отчет 2020</t>
  </si>
  <si>
    <t xml:space="preserve">  ПЛАН-СМЕТКА  2020 Г.</t>
  </si>
  <si>
    <t>Приложение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</si>
</sst>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7"/>
      <name val="Arial"/>
      <family val="2"/>
      <charset val="204"/>
    </font>
    <font>
      <sz val="7"/>
      <name val="Arial"/>
      <family val="2"/>
      <charset val="204"/>
    </font>
    <font>
      <i/>
      <u/>
      <sz val="7"/>
      <name val="Arial"/>
      <family val="2"/>
      <charset val="204"/>
    </font>
    <font>
      <b/>
      <i/>
      <sz val="7"/>
      <name val="Arial"/>
      <family val="2"/>
      <charset val="204"/>
    </font>
    <font>
      <sz val="7"/>
      <color indexed="8"/>
      <name val="Arial"/>
      <family val="2"/>
      <charset val="204"/>
    </font>
    <font>
      <b/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/>
    <xf numFmtId="0" fontId="1" fillId="0" borderId="7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/>
    <xf numFmtId="0" fontId="2" fillId="0" borderId="7" xfId="0" applyFont="1" applyFill="1" applyBorder="1" applyAlignment="1">
      <alignment horizontal="left" wrapText="1"/>
    </xf>
    <xf numFmtId="0" fontId="1" fillId="0" borderId="7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1" fillId="0" borderId="7" xfId="0" applyNumberFormat="1" applyFont="1" applyBorder="1" applyAlignment="1">
      <alignment horizontal="center"/>
    </xf>
    <xf numFmtId="3" fontId="6" fillId="0" borderId="7" xfId="0" applyNumberFormat="1" applyFont="1" applyFill="1" applyBorder="1" applyAlignment="1"/>
    <xf numFmtId="3" fontId="1" fillId="0" borderId="7" xfId="0" applyNumberFormat="1" applyFont="1" applyFill="1" applyBorder="1" applyAlignment="1"/>
    <xf numFmtId="0" fontId="5" fillId="0" borderId="7" xfId="0" applyFont="1" applyBorder="1" applyAlignment="1">
      <alignment horizontal="left"/>
    </xf>
    <xf numFmtId="49" fontId="6" fillId="0" borderId="7" xfId="0" applyNumberFormat="1" applyFont="1" applyBorder="1" applyAlignment="1">
      <alignment horizontal="center"/>
    </xf>
    <xf numFmtId="3" fontId="1" fillId="2" borderId="7" xfId="0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8" xfId="0" applyNumberFormat="1" applyFont="1" applyBorder="1" applyAlignment="1">
      <alignment horizontal="center"/>
    </xf>
    <xf numFmtId="0" fontId="1" fillId="3" borderId="8" xfId="0" applyFont="1" applyFill="1" applyBorder="1"/>
    <xf numFmtId="49" fontId="1" fillId="3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/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2" fillId="0" borderId="7" xfId="0" applyFont="1" applyBorder="1"/>
    <xf numFmtId="16" fontId="2" fillId="0" borderId="7" xfId="0" applyNumberFormat="1" applyFont="1" applyBorder="1" applyAlignment="1"/>
    <xf numFmtId="3" fontId="2" fillId="0" borderId="7" xfId="0" applyNumberFormat="1" applyFont="1" applyBorder="1" applyAlignment="1"/>
    <xf numFmtId="0" fontId="2" fillId="0" borderId="9" xfId="0" applyFont="1" applyBorder="1"/>
    <xf numFmtId="0" fontId="2" fillId="0" borderId="7" xfId="0" applyFont="1" applyBorder="1" applyAlignment="1"/>
    <xf numFmtId="49" fontId="2" fillId="0" borderId="7" xfId="0" applyNumberFormat="1" applyFont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3" fontId="5" fillId="0" borderId="7" xfId="0" applyNumberFormat="1" applyFont="1" applyBorder="1" applyAlignment="1"/>
    <xf numFmtId="49" fontId="2" fillId="0" borderId="10" xfId="0" applyNumberFormat="1" applyFont="1" applyBorder="1" applyAlignment="1">
      <alignment horizontal="center"/>
    </xf>
    <xf numFmtId="0" fontId="1" fillId="3" borderId="9" xfId="0" applyFont="1" applyFill="1" applyBorder="1"/>
    <xf numFmtId="49" fontId="1" fillId="3" borderId="10" xfId="0" applyNumberFormat="1" applyFont="1" applyFill="1" applyBorder="1" applyAlignment="1">
      <alignment horizontal="center"/>
    </xf>
    <xf numFmtId="0" fontId="1" fillId="0" borderId="9" xfId="0" applyFont="1" applyBorder="1"/>
    <xf numFmtId="49" fontId="1" fillId="0" borderId="10" xfId="0" applyNumberFormat="1" applyFont="1" applyBorder="1" applyAlignment="1">
      <alignment horizontal="center"/>
    </xf>
    <xf numFmtId="0" fontId="1" fillId="4" borderId="7" xfId="0" applyFont="1" applyFill="1" applyBorder="1"/>
    <xf numFmtId="49" fontId="1" fillId="4" borderId="10" xfId="0" applyNumberFormat="1" applyFont="1" applyFill="1" applyBorder="1" applyAlignment="1">
      <alignment horizontal="center"/>
    </xf>
    <xf numFmtId="3" fontId="1" fillId="4" borderId="7" xfId="0" applyNumberFormat="1" applyFont="1" applyFill="1" applyBorder="1" applyAlignment="1"/>
    <xf numFmtId="0" fontId="1" fillId="0" borderId="7" xfId="0" applyFont="1" applyBorder="1"/>
    <xf numFmtId="3" fontId="6" fillId="0" borderId="7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3" fontId="1" fillId="0" borderId="4" xfId="0" applyNumberFormat="1" applyFont="1" applyBorder="1" applyAlignment="1"/>
    <xf numFmtId="0" fontId="2" fillId="0" borderId="1" xfId="0" applyFont="1" applyBorder="1"/>
    <xf numFmtId="0" fontId="1" fillId="0" borderId="12" xfId="0" applyFont="1" applyBorder="1"/>
    <xf numFmtId="4" fontId="1" fillId="0" borderId="4" xfId="0" applyNumberFormat="1" applyFont="1" applyBorder="1" applyAlignment="1"/>
    <xf numFmtId="0" fontId="2" fillId="0" borderId="13" xfId="0" applyFont="1" applyBorder="1"/>
    <xf numFmtId="0" fontId="1" fillId="0" borderId="14" xfId="0" applyFont="1" applyBorder="1"/>
    <xf numFmtId="10" fontId="1" fillId="0" borderId="4" xfId="0" applyNumberFormat="1" applyFont="1" applyBorder="1" applyAlignment="1"/>
    <xf numFmtId="10" fontId="1" fillId="4" borderId="4" xfId="0" applyNumberFormat="1" applyFont="1" applyFill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3" fontId="1" fillId="5" borderId="7" xfId="0" applyNumberFormat="1" applyFont="1" applyFill="1" applyBorder="1" applyAlignment="1"/>
    <xf numFmtId="3" fontId="1" fillId="0" borderId="9" xfId="0" applyNumberFormat="1" applyFont="1" applyBorder="1" applyAlignment="1"/>
    <xf numFmtId="3" fontId="1" fillId="0" borderId="10" xfId="0" applyNumberFormat="1" applyFont="1" applyBorder="1" applyAlignment="1"/>
    <xf numFmtId="3" fontId="7" fillId="0" borderId="7" xfId="0" applyNumberFormat="1" applyFont="1" applyFill="1" applyBorder="1"/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L9" sqref="L9"/>
    </sheetView>
  </sheetViews>
  <sheetFormatPr defaultRowHeight="9.75" x14ac:dyDescent="0.2"/>
  <cols>
    <col min="1" max="1" width="26.85546875" style="1" customWidth="1"/>
    <col min="2" max="2" width="6.5703125" style="1" customWidth="1"/>
    <col min="3" max="3" width="7.140625" style="1" customWidth="1"/>
    <col min="4" max="4" width="8.140625" style="1" customWidth="1"/>
    <col min="5" max="5" width="8" style="1" customWidth="1"/>
    <col min="6" max="6" width="7.140625" style="1" customWidth="1"/>
    <col min="7" max="7" width="8.42578125" style="1" customWidth="1"/>
    <col min="8" max="8" width="7.85546875" style="1" customWidth="1"/>
    <col min="9" max="9" width="9.85546875" style="1" customWidth="1"/>
    <col min="10" max="10" width="11" style="1" customWidth="1"/>
    <col min="11" max="16384" width="9.140625" style="1"/>
  </cols>
  <sheetData>
    <row r="1" spans="1:10" x14ac:dyDescent="0.2">
      <c r="I1" s="68" t="s">
        <v>123</v>
      </c>
      <c r="J1" s="68"/>
    </row>
    <row r="3" spans="1:10" x14ac:dyDescent="0.2">
      <c r="A3" s="69" t="s">
        <v>122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0.5" thickBot="1" x14ac:dyDescent="0.25">
      <c r="A4" s="69" t="s">
        <v>21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26.25" customHeight="1" thickBot="1" x14ac:dyDescent="0.25">
      <c r="A5" s="70" t="s">
        <v>34</v>
      </c>
      <c r="B5" s="70" t="s">
        <v>35</v>
      </c>
      <c r="C5" s="66" t="s">
        <v>36</v>
      </c>
      <c r="D5" s="67"/>
      <c r="E5" s="66" t="s">
        <v>22</v>
      </c>
      <c r="F5" s="67"/>
      <c r="G5" s="66" t="s">
        <v>37</v>
      </c>
      <c r="H5" s="67"/>
      <c r="I5" s="5" t="s">
        <v>120</v>
      </c>
      <c r="J5" s="5" t="s">
        <v>121</v>
      </c>
    </row>
    <row r="6" spans="1:10" ht="66.75" customHeight="1" thickBot="1" x14ac:dyDescent="0.25">
      <c r="A6" s="71"/>
      <c r="B6" s="71"/>
      <c r="C6" s="66" t="s">
        <v>38</v>
      </c>
      <c r="D6" s="67"/>
      <c r="E6" s="66" t="s">
        <v>38</v>
      </c>
      <c r="F6" s="67"/>
      <c r="G6" s="66" t="s">
        <v>39</v>
      </c>
      <c r="H6" s="67"/>
      <c r="I6" s="60" t="s">
        <v>23</v>
      </c>
      <c r="J6" s="60" t="s">
        <v>23</v>
      </c>
    </row>
    <row r="7" spans="1:10" ht="12" customHeight="1" thickBot="1" x14ac:dyDescent="0.25">
      <c r="A7" s="3"/>
      <c r="B7" s="4"/>
      <c r="C7" s="5" t="s">
        <v>40</v>
      </c>
      <c r="D7" s="5" t="s">
        <v>41</v>
      </c>
      <c r="E7" s="6" t="s">
        <v>40</v>
      </c>
      <c r="F7" s="7" t="s">
        <v>41</v>
      </c>
      <c r="G7" s="6" t="s">
        <v>40</v>
      </c>
      <c r="H7" s="7" t="s">
        <v>41</v>
      </c>
      <c r="I7" s="61" t="s">
        <v>40</v>
      </c>
      <c r="J7" s="5" t="s">
        <v>41</v>
      </c>
    </row>
    <row r="8" spans="1:10" ht="18" customHeight="1" x14ac:dyDescent="0.2">
      <c r="A8" s="2">
        <v>1</v>
      </c>
      <c r="B8" s="2">
        <v>2</v>
      </c>
      <c r="C8" s="3">
        <v>3</v>
      </c>
      <c r="D8" s="3">
        <v>4</v>
      </c>
      <c r="E8" s="4">
        <v>5</v>
      </c>
      <c r="F8" s="4">
        <v>6</v>
      </c>
      <c r="G8" s="4">
        <v>8</v>
      </c>
      <c r="H8" s="4">
        <v>9</v>
      </c>
      <c r="I8" s="4">
        <v>10</v>
      </c>
      <c r="J8" s="2">
        <v>11</v>
      </c>
    </row>
    <row r="9" spans="1:10" ht="19.5" customHeight="1" x14ac:dyDescent="0.2">
      <c r="A9" s="8" t="s">
        <v>42</v>
      </c>
      <c r="B9" s="9"/>
      <c r="C9" s="10">
        <f t="shared" ref="C9:H9" si="0">C10</f>
        <v>635698</v>
      </c>
      <c r="D9" s="10">
        <f t="shared" si="0"/>
        <v>621437</v>
      </c>
      <c r="E9" s="10">
        <f t="shared" si="0"/>
        <v>101050</v>
      </c>
      <c r="F9" s="10">
        <f t="shared" si="0"/>
        <v>66324</v>
      </c>
      <c r="G9" s="10">
        <f t="shared" si="0"/>
        <v>244363</v>
      </c>
      <c r="H9" s="10">
        <f t="shared" si="0"/>
        <v>245900</v>
      </c>
      <c r="I9" s="10">
        <f t="shared" ref="I9:J11" si="1">SUM(C9+E9+G9)</f>
        <v>981111</v>
      </c>
      <c r="J9" s="10">
        <f t="shared" si="1"/>
        <v>933661</v>
      </c>
    </row>
    <row r="10" spans="1:10" ht="12" customHeight="1" x14ac:dyDescent="0.2">
      <c r="A10" s="11" t="s">
        <v>43</v>
      </c>
      <c r="B10" s="12" t="s">
        <v>44</v>
      </c>
      <c r="C10" s="64">
        <f>C11</f>
        <v>635698</v>
      </c>
      <c r="D10" s="13">
        <f>D11</f>
        <v>621437</v>
      </c>
      <c r="E10" s="13">
        <f>E11</f>
        <v>101050</v>
      </c>
      <c r="F10" s="13">
        <f>F11</f>
        <v>66324</v>
      </c>
      <c r="G10" s="13">
        <f>G11</f>
        <v>244363</v>
      </c>
      <c r="H10" s="13">
        <f>SUM(H11)</f>
        <v>245900</v>
      </c>
      <c r="I10" s="62">
        <f t="shared" si="1"/>
        <v>981111</v>
      </c>
      <c r="J10" s="62">
        <f t="shared" si="1"/>
        <v>933661</v>
      </c>
    </row>
    <row r="11" spans="1:10" ht="33" customHeight="1" x14ac:dyDescent="0.2">
      <c r="A11" s="14" t="s">
        <v>45</v>
      </c>
      <c r="B11" s="15" t="s">
        <v>2</v>
      </c>
      <c r="C11" s="64">
        <v>635698</v>
      </c>
      <c r="D11" s="65">
        <v>621437</v>
      </c>
      <c r="E11" s="13">
        <f>SUM(E32)</f>
        <v>101050</v>
      </c>
      <c r="F11" s="13">
        <v>66324</v>
      </c>
      <c r="G11" s="13">
        <f>SUM(G32)</f>
        <v>244363</v>
      </c>
      <c r="H11" s="13">
        <f>234511+5320+298+48+75+5648</f>
        <v>245900</v>
      </c>
      <c r="I11" s="62">
        <f t="shared" si="1"/>
        <v>981111</v>
      </c>
      <c r="J11" s="62">
        <f t="shared" si="1"/>
        <v>933661</v>
      </c>
    </row>
    <row r="12" spans="1:10" ht="12" customHeight="1" x14ac:dyDescent="0.2">
      <c r="A12" s="14"/>
      <c r="B12" s="15"/>
      <c r="C12" s="13"/>
      <c r="D12" s="13"/>
      <c r="E12" s="13"/>
      <c r="F12" s="13"/>
      <c r="G12" s="13"/>
      <c r="H12" s="13"/>
      <c r="I12" s="13"/>
      <c r="J12" s="13"/>
    </row>
    <row r="13" spans="1:10" ht="12" customHeight="1" x14ac:dyDescent="0.2">
      <c r="A13" s="16" t="s">
        <v>46</v>
      </c>
      <c r="B13" s="17" t="s">
        <v>0</v>
      </c>
      <c r="C13" s="13"/>
      <c r="D13" s="13"/>
      <c r="E13" s="13"/>
      <c r="F13" s="13"/>
      <c r="G13" s="13">
        <f>SUM(G14:G29)+G30</f>
        <v>242413</v>
      </c>
      <c r="H13" s="13">
        <f>SUM(H16+H15)</f>
        <v>5656</v>
      </c>
      <c r="I13" s="13">
        <f>SUM(I14:I29)+I30</f>
        <v>242413</v>
      </c>
      <c r="J13" s="13">
        <f>SUM(H13)</f>
        <v>5656</v>
      </c>
    </row>
    <row r="14" spans="1:10" ht="12" customHeight="1" x14ac:dyDescent="0.2">
      <c r="A14" s="16" t="s">
        <v>24</v>
      </c>
      <c r="B14" s="12" t="s">
        <v>47</v>
      </c>
      <c r="C14" s="13"/>
      <c r="D14" s="13"/>
      <c r="E14" s="13"/>
      <c r="F14" s="13"/>
      <c r="G14" s="13">
        <v>-24000</v>
      </c>
      <c r="H14" s="13"/>
      <c r="I14" s="13">
        <v>-24000</v>
      </c>
      <c r="J14" s="13"/>
    </row>
    <row r="15" spans="1:10" ht="12" customHeight="1" x14ac:dyDescent="0.2">
      <c r="A15" s="16" t="s">
        <v>48</v>
      </c>
      <c r="B15" s="17" t="s">
        <v>0</v>
      </c>
      <c r="C15" s="13"/>
      <c r="D15" s="13"/>
      <c r="E15" s="13"/>
      <c r="F15" s="13"/>
      <c r="G15" s="13">
        <v>217000</v>
      </c>
      <c r="H15" s="18">
        <v>228733</v>
      </c>
      <c r="I15" s="13">
        <v>217000</v>
      </c>
      <c r="J15" s="13">
        <f>SUM(H15)</f>
        <v>228733</v>
      </c>
    </row>
    <row r="16" spans="1:10" ht="12" customHeight="1" x14ac:dyDescent="0.2">
      <c r="A16" s="16" t="s">
        <v>49</v>
      </c>
      <c r="B16" s="17" t="s">
        <v>0</v>
      </c>
      <c r="C16" s="13"/>
      <c r="D16" s="13"/>
      <c r="E16" s="13"/>
      <c r="F16" s="13"/>
      <c r="G16" s="13"/>
      <c r="H16" s="18">
        <v>-223077</v>
      </c>
      <c r="I16" s="13"/>
      <c r="J16" s="13">
        <f>SUM(H16)</f>
        <v>-223077</v>
      </c>
    </row>
    <row r="17" spans="1:10" ht="12" customHeight="1" x14ac:dyDescent="0.2">
      <c r="A17" s="16" t="s">
        <v>50</v>
      </c>
      <c r="B17" s="17" t="s">
        <v>1</v>
      </c>
      <c r="C17" s="13"/>
      <c r="D17" s="13"/>
      <c r="E17" s="13"/>
      <c r="F17" s="13"/>
      <c r="G17" s="13">
        <v>47000</v>
      </c>
      <c r="H17" s="19">
        <v>42325</v>
      </c>
      <c r="I17" s="13">
        <v>47000</v>
      </c>
      <c r="J17" s="13">
        <f>SUM(H17)</f>
        <v>42325</v>
      </c>
    </row>
    <row r="18" spans="1:10" ht="12" customHeight="1" x14ac:dyDescent="0.2">
      <c r="A18" s="16" t="s">
        <v>51</v>
      </c>
      <c r="B18" s="17" t="s">
        <v>1</v>
      </c>
      <c r="C18" s="13"/>
      <c r="D18" s="13"/>
      <c r="E18" s="13"/>
      <c r="F18" s="13"/>
      <c r="G18" s="13"/>
      <c r="H18" s="19">
        <v>-42325</v>
      </c>
      <c r="I18" s="13"/>
      <c r="J18" s="13">
        <f>SUM(H18)</f>
        <v>-42325</v>
      </c>
    </row>
    <row r="19" spans="1:10" ht="21" customHeight="1" x14ac:dyDescent="0.2">
      <c r="A19" s="16" t="s">
        <v>52</v>
      </c>
      <c r="B19" s="17" t="s">
        <v>5</v>
      </c>
      <c r="C19" s="13"/>
      <c r="D19" s="13"/>
      <c r="E19" s="13"/>
      <c r="F19" s="13"/>
      <c r="G19" s="13"/>
      <c r="H19" s="13"/>
      <c r="I19" s="13"/>
      <c r="J19" s="13"/>
    </row>
    <row r="20" spans="1:10" ht="30" customHeight="1" x14ac:dyDescent="0.2">
      <c r="A20" s="16" t="s">
        <v>53</v>
      </c>
      <c r="B20" s="17" t="s">
        <v>5</v>
      </c>
      <c r="C20" s="13"/>
      <c r="D20" s="13"/>
      <c r="E20" s="13"/>
      <c r="F20" s="13"/>
      <c r="G20" s="13"/>
      <c r="H20" s="13"/>
      <c r="I20" s="13"/>
      <c r="J20" s="13"/>
    </row>
    <row r="21" spans="1:10" ht="12" customHeight="1" x14ac:dyDescent="0.2">
      <c r="A21" s="16" t="s">
        <v>54</v>
      </c>
      <c r="B21" s="17" t="s">
        <v>55</v>
      </c>
      <c r="C21" s="13"/>
      <c r="D21" s="13"/>
      <c r="E21" s="13"/>
      <c r="F21" s="13"/>
      <c r="G21" s="13">
        <v>2000</v>
      </c>
      <c r="H21" s="13">
        <v>298</v>
      </c>
      <c r="I21" s="13">
        <v>2000</v>
      </c>
      <c r="J21" s="13">
        <f t="shared" ref="J21:J28" si="2">SUM(H21)</f>
        <v>298</v>
      </c>
    </row>
    <row r="22" spans="1:10" ht="12" customHeight="1" x14ac:dyDescent="0.2">
      <c r="A22" s="16" t="s">
        <v>56</v>
      </c>
      <c r="B22" s="17" t="s">
        <v>55</v>
      </c>
      <c r="C22" s="13"/>
      <c r="D22" s="13"/>
      <c r="E22" s="13"/>
      <c r="F22" s="13"/>
      <c r="G22" s="13"/>
      <c r="H22" s="13">
        <v>-298</v>
      </c>
      <c r="I22" s="13"/>
      <c r="J22" s="13">
        <f t="shared" si="2"/>
        <v>-298</v>
      </c>
    </row>
    <row r="23" spans="1:10" ht="12" customHeight="1" x14ac:dyDescent="0.2">
      <c r="A23" s="16" t="s">
        <v>57</v>
      </c>
      <c r="B23" s="17" t="s">
        <v>3</v>
      </c>
      <c r="C23" s="13"/>
      <c r="D23" s="13"/>
      <c r="E23" s="13"/>
      <c r="F23" s="13"/>
      <c r="G23" s="13"/>
      <c r="H23" s="13">
        <v>48</v>
      </c>
      <c r="I23" s="13"/>
      <c r="J23" s="13">
        <f t="shared" si="2"/>
        <v>48</v>
      </c>
    </row>
    <row r="24" spans="1:10" ht="12" customHeight="1" x14ac:dyDescent="0.2">
      <c r="A24" s="16" t="s">
        <v>58</v>
      </c>
      <c r="B24" s="17" t="s">
        <v>3</v>
      </c>
      <c r="C24" s="13"/>
      <c r="D24" s="13"/>
      <c r="E24" s="13"/>
      <c r="F24" s="13"/>
      <c r="G24" s="13"/>
      <c r="H24" s="13">
        <v>-48</v>
      </c>
      <c r="I24" s="13"/>
      <c r="J24" s="13">
        <f t="shared" si="2"/>
        <v>-48</v>
      </c>
    </row>
    <row r="25" spans="1:10" ht="12" customHeight="1" x14ac:dyDescent="0.2">
      <c r="A25" s="16" t="s">
        <v>59</v>
      </c>
      <c r="B25" s="17" t="s">
        <v>60</v>
      </c>
      <c r="C25" s="13"/>
      <c r="D25" s="13"/>
      <c r="E25" s="13"/>
      <c r="F25" s="13"/>
      <c r="G25" s="13"/>
      <c r="H25" s="13"/>
      <c r="I25" s="13"/>
      <c r="J25" s="13">
        <f t="shared" si="2"/>
        <v>0</v>
      </c>
    </row>
    <row r="26" spans="1:10" ht="12" customHeight="1" x14ac:dyDescent="0.2">
      <c r="A26" s="16" t="s">
        <v>61</v>
      </c>
      <c r="B26" s="17" t="s">
        <v>60</v>
      </c>
      <c r="C26" s="13"/>
      <c r="D26" s="13"/>
      <c r="E26" s="13"/>
      <c r="F26" s="13"/>
      <c r="G26" s="13"/>
      <c r="H26" s="13">
        <v>0</v>
      </c>
      <c r="I26" s="13"/>
      <c r="J26" s="13">
        <f t="shared" si="2"/>
        <v>0</v>
      </c>
    </row>
    <row r="27" spans="1:10" ht="12" customHeight="1" x14ac:dyDescent="0.2">
      <c r="A27" s="20" t="s">
        <v>62</v>
      </c>
      <c r="B27" s="21" t="s">
        <v>63</v>
      </c>
      <c r="C27" s="13"/>
      <c r="D27" s="13"/>
      <c r="E27" s="13"/>
      <c r="F27" s="19"/>
      <c r="G27" s="19"/>
      <c r="H27" s="19">
        <v>15650</v>
      </c>
      <c r="I27" s="19"/>
      <c r="J27" s="19">
        <f t="shared" si="2"/>
        <v>15650</v>
      </c>
    </row>
    <row r="28" spans="1:10" ht="12" customHeight="1" x14ac:dyDescent="0.2">
      <c r="A28" s="20" t="s">
        <v>64</v>
      </c>
      <c r="B28" s="21" t="s">
        <v>63</v>
      </c>
      <c r="C28" s="13"/>
      <c r="D28" s="13"/>
      <c r="E28" s="13"/>
      <c r="F28" s="19"/>
      <c r="G28" s="19"/>
      <c r="H28" s="19">
        <v>-15650</v>
      </c>
      <c r="I28" s="19"/>
      <c r="J28" s="19">
        <f t="shared" si="2"/>
        <v>-15650</v>
      </c>
    </row>
    <row r="29" spans="1:10" ht="12" customHeight="1" x14ac:dyDescent="0.2">
      <c r="A29" s="16" t="s">
        <v>65</v>
      </c>
      <c r="B29" s="17" t="s">
        <v>0</v>
      </c>
      <c r="C29" s="13"/>
      <c r="D29" s="13"/>
      <c r="E29" s="13"/>
      <c r="F29" s="13"/>
      <c r="G29" s="13"/>
      <c r="H29" s="13"/>
      <c r="I29" s="13"/>
      <c r="J29" s="13"/>
    </row>
    <row r="30" spans="1:10" ht="12" customHeight="1" x14ac:dyDescent="0.2">
      <c r="A30" s="16" t="s">
        <v>66</v>
      </c>
      <c r="B30" s="12" t="s">
        <v>4</v>
      </c>
      <c r="C30" s="13"/>
      <c r="D30" s="13"/>
      <c r="E30" s="13"/>
      <c r="F30" s="13"/>
      <c r="G30" s="13">
        <v>413</v>
      </c>
      <c r="H30" s="13"/>
      <c r="I30" s="13">
        <v>413</v>
      </c>
      <c r="J30" s="13"/>
    </row>
    <row r="31" spans="1:10" ht="12" customHeight="1" x14ac:dyDescent="0.2">
      <c r="A31" s="16" t="s">
        <v>67</v>
      </c>
      <c r="B31" s="12" t="s">
        <v>68</v>
      </c>
      <c r="C31" s="13"/>
      <c r="D31" s="13"/>
      <c r="E31" s="13"/>
      <c r="F31" s="13"/>
      <c r="G31" s="13"/>
      <c r="H31" s="13">
        <v>-75</v>
      </c>
      <c r="I31" s="13"/>
      <c r="J31" s="13">
        <v>-75</v>
      </c>
    </row>
    <row r="32" spans="1:10" ht="12" customHeight="1" x14ac:dyDescent="0.2">
      <c r="A32" s="8" t="s">
        <v>25</v>
      </c>
      <c r="B32" s="9"/>
      <c r="C32" s="22">
        <f t="shared" ref="C32:J32" si="3">SUM(C34+C63)</f>
        <v>635698</v>
      </c>
      <c r="D32" s="22">
        <f t="shared" si="3"/>
        <v>630695</v>
      </c>
      <c r="E32" s="22">
        <f t="shared" si="3"/>
        <v>101050</v>
      </c>
      <c r="F32" s="22">
        <f t="shared" si="3"/>
        <v>67643</v>
      </c>
      <c r="G32" s="22">
        <f t="shared" si="3"/>
        <v>244363</v>
      </c>
      <c r="H32" s="22">
        <f t="shared" si="3"/>
        <v>235323</v>
      </c>
      <c r="I32" s="22">
        <f t="shared" si="3"/>
        <v>981111</v>
      </c>
      <c r="J32" s="22">
        <f t="shared" si="3"/>
        <v>933661</v>
      </c>
    </row>
    <row r="33" spans="1:10" ht="12" customHeight="1" x14ac:dyDescent="0.2">
      <c r="A33" s="23" t="s">
        <v>69</v>
      </c>
      <c r="B33" s="24"/>
      <c r="C33" s="13"/>
      <c r="D33" s="13"/>
      <c r="E33" s="13"/>
      <c r="F33" s="13"/>
      <c r="G33" s="13"/>
      <c r="H33" s="13"/>
      <c r="I33" s="13"/>
      <c r="J33" s="13"/>
    </row>
    <row r="34" spans="1:10" ht="12" customHeight="1" x14ac:dyDescent="0.2">
      <c r="A34" s="23" t="s">
        <v>70</v>
      </c>
      <c r="B34" s="24"/>
      <c r="C34" s="13">
        <f t="shared" ref="C34:I34" si="4">SUM(C35+C36+C42+C47+C59)</f>
        <v>635698</v>
      </c>
      <c r="D34" s="13">
        <f t="shared" si="4"/>
        <v>630695</v>
      </c>
      <c r="E34" s="13">
        <f t="shared" si="4"/>
        <v>101050</v>
      </c>
      <c r="F34" s="13">
        <f t="shared" si="4"/>
        <v>67643</v>
      </c>
      <c r="G34" s="13">
        <f t="shared" si="4"/>
        <v>234193</v>
      </c>
      <c r="H34" s="13">
        <f t="shared" si="4"/>
        <v>225206</v>
      </c>
      <c r="I34" s="13">
        <f t="shared" si="4"/>
        <v>970941</v>
      </c>
      <c r="J34" s="13">
        <f t="shared" ref="J34:J43" si="5">SUM(D34+F34+H34)</f>
        <v>923544</v>
      </c>
    </row>
    <row r="35" spans="1:10" ht="12" customHeight="1" x14ac:dyDescent="0.2">
      <c r="A35" s="25" t="s">
        <v>71</v>
      </c>
      <c r="B35" s="26" t="s">
        <v>6</v>
      </c>
      <c r="C35" s="27">
        <v>367950</v>
      </c>
      <c r="D35" s="27">
        <v>367709</v>
      </c>
      <c r="E35" s="27">
        <v>40000</v>
      </c>
      <c r="F35" s="27">
        <v>31645</v>
      </c>
      <c r="G35" s="27">
        <v>155600</v>
      </c>
      <c r="H35" s="27">
        <v>150402</v>
      </c>
      <c r="I35" s="27">
        <f t="shared" ref="I35:I43" si="6">SUM(C35+E35+G35)</f>
        <v>563550</v>
      </c>
      <c r="J35" s="27">
        <f t="shared" si="5"/>
        <v>549756</v>
      </c>
    </row>
    <row r="36" spans="1:10" ht="12" customHeight="1" x14ac:dyDescent="0.2">
      <c r="A36" s="28" t="s">
        <v>72</v>
      </c>
      <c r="B36" s="29" t="s">
        <v>26</v>
      </c>
      <c r="C36" s="27">
        <f t="shared" ref="C36:H36" si="7">C37+C39+C40+C41+C38</f>
        <v>54550</v>
      </c>
      <c r="D36" s="27">
        <f t="shared" si="7"/>
        <v>51818</v>
      </c>
      <c r="E36" s="27">
        <f t="shared" si="7"/>
        <v>2700</v>
      </c>
      <c r="F36" s="27">
        <f t="shared" si="7"/>
        <v>712</v>
      </c>
      <c r="G36" s="27">
        <f t="shared" si="7"/>
        <v>5420</v>
      </c>
      <c r="H36" s="27">
        <f t="shared" si="7"/>
        <v>4743</v>
      </c>
      <c r="I36" s="27">
        <f t="shared" si="6"/>
        <v>62670</v>
      </c>
      <c r="J36" s="27">
        <f t="shared" si="5"/>
        <v>57273</v>
      </c>
    </row>
    <row r="37" spans="1:10" ht="12" customHeight="1" x14ac:dyDescent="0.2">
      <c r="A37" s="30" t="s">
        <v>73</v>
      </c>
      <c r="B37" s="31" t="s">
        <v>74</v>
      </c>
      <c r="C37" s="32">
        <v>42050</v>
      </c>
      <c r="D37" s="32">
        <v>42043</v>
      </c>
      <c r="E37" s="32"/>
      <c r="F37" s="32"/>
      <c r="G37" s="32">
        <v>1400</v>
      </c>
      <c r="H37" s="32">
        <v>1364</v>
      </c>
      <c r="I37" s="32">
        <f t="shared" si="6"/>
        <v>43450</v>
      </c>
      <c r="J37" s="13">
        <f t="shared" si="5"/>
        <v>43407</v>
      </c>
    </row>
    <row r="38" spans="1:10" ht="12" customHeight="1" x14ac:dyDescent="0.2">
      <c r="A38" s="30" t="s">
        <v>75</v>
      </c>
      <c r="B38" s="31" t="s">
        <v>76</v>
      </c>
      <c r="C38" s="32"/>
      <c r="D38" s="32"/>
      <c r="E38" s="32"/>
      <c r="F38" s="32"/>
      <c r="G38" s="32"/>
      <c r="H38" s="32"/>
      <c r="I38" s="32">
        <f t="shared" si="6"/>
        <v>0</v>
      </c>
      <c r="J38" s="13">
        <f t="shared" si="5"/>
        <v>0</v>
      </c>
    </row>
    <row r="39" spans="1:10" ht="12" customHeight="1" x14ac:dyDescent="0.2">
      <c r="A39" s="33" t="s">
        <v>77</v>
      </c>
      <c r="B39" s="34" t="s">
        <v>78</v>
      </c>
      <c r="C39" s="32">
        <v>9000</v>
      </c>
      <c r="D39" s="32">
        <v>8065</v>
      </c>
      <c r="E39" s="32">
        <v>2000</v>
      </c>
      <c r="F39" s="32">
        <v>620</v>
      </c>
      <c r="G39" s="32">
        <v>3020</v>
      </c>
      <c r="H39" s="32">
        <v>3014</v>
      </c>
      <c r="I39" s="32">
        <f t="shared" si="6"/>
        <v>14020</v>
      </c>
      <c r="J39" s="13">
        <f t="shared" si="5"/>
        <v>11699</v>
      </c>
    </row>
    <row r="40" spans="1:10" ht="12" customHeight="1" x14ac:dyDescent="0.2">
      <c r="A40" s="33" t="s">
        <v>79</v>
      </c>
      <c r="B40" s="34" t="s">
        <v>80</v>
      </c>
      <c r="C40" s="32">
        <v>1000</v>
      </c>
      <c r="D40" s="32"/>
      <c r="E40" s="32"/>
      <c r="F40" s="13"/>
      <c r="G40" s="13"/>
      <c r="H40" s="32"/>
      <c r="I40" s="32">
        <f t="shared" si="6"/>
        <v>1000</v>
      </c>
      <c r="J40" s="13">
        <f t="shared" si="5"/>
        <v>0</v>
      </c>
    </row>
    <row r="41" spans="1:10" ht="12" customHeight="1" x14ac:dyDescent="0.2">
      <c r="A41" s="33" t="s">
        <v>81</v>
      </c>
      <c r="B41" s="34" t="s">
        <v>82</v>
      </c>
      <c r="C41" s="32">
        <v>2500</v>
      </c>
      <c r="D41" s="32">
        <v>1710</v>
      </c>
      <c r="E41" s="32">
        <v>700</v>
      </c>
      <c r="F41" s="32">
        <v>92</v>
      </c>
      <c r="G41" s="32">
        <v>1000</v>
      </c>
      <c r="H41" s="32">
        <v>365</v>
      </c>
      <c r="I41" s="32">
        <f t="shared" si="6"/>
        <v>4200</v>
      </c>
      <c r="J41" s="13">
        <f t="shared" si="5"/>
        <v>2167</v>
      </c>
    </row>
    <row r="42" spans="1:10" ht="12" customHeight="1" x14ac:dyDescent="0.2">
      <c r="A42" s="28" t="s">
        <v>83</v>
      </c>
      <c r="B42" s="29" t="s">
        <v>27</v>
      </c>
      <c r="C42" s="27">
        <f t="shared" ref="C42:H42" si="8">C43+C45+C46</f>
        <v>81000</v>
      </c>
      <c r="D42" s="27">
        <f t="shared" si="8"/>
        <v>79921</v>
      </c>
      <c r="E42" s="27">
        <f t="shared" si="8"/>
        <v>9300</v>
      </c>
      <c r="F42" s="27">
        <f t="shared" si="8"/>
        <v>6189</v>
      </c>
      <c r="G42" s="27">
        <f t="shared" si="8"/>
        <v>30330</v>
      </c>
      <c r="H42" s="27">
        <f t="shared" si="8"/>
        <v>29267</v>
      </c>
      <c r="I42" s="27">
        <f t="shared" si="6"/>
        <v>120630</v>
      </c>
      <c r="J42" s="27">
        <f t="shared" si="5"/>
        <v>115377</v>
      </c>
    </row>
    <row r="43" spans="1:10" ht="12" customHeight="1" x14ac:dyDescent="0.2">
      <c r="A43" s="33" t="s">
        <v>84</v>
      </c>
      <c r="B43" s="35" t="s">
        <v>7</v>
      </c>
      <c r="C43" s="32">
        <v>50250</v>
      </c>
      <c r="D43" s="32">
        <v>50249</v>
      </c>
      <c r="E43" s="32">
        <v>6000</v>
      </c>
      <c r="F43" s="32">
        <v>3885</v>
      </c>
      <c r="G43" s="32">
        <v>19170</v>
      </c>
      <c r="H43" s="32">
        <v>19169</v>
      </c>
      <c r="I43" s="13">
        <f t="shared" si="6"/>
        <v>75420</v>
      </c>
      <c r="J43" s="13">
        <f t="shared" si="5"/>
        <v>73303</v>
      </c>
    </row>
    <row r="44" spans="1:10" ht="12" customHeight="1" x14ac:dyDescent="0.2">
      <c r="A44" s="30" t="s">
        <v>85</v>
      </c>
      <c r="B44" s="35" t="s">
        <v>32</v>
      </c>
      <c r="C44" s="32"/>
      <c r="D44" s="32"/>
      <c r="E44" s="32"/>
      <c r="F44" s="32"/>
      <c r="G44" s="32"/>
      <c r="H44" s="13"/>
      <c r="I44" s="13"/>
      <c r="J44" s="13"/>
    </row>
    <row r="45" spans="1:10" ht="12" customHeight="1" x14ac:dyDescent="0.2">
      <c r="A45" s="30" t="s">
        <v>86</v>
      </c>
      <c r="B45" s="35" t="s">
        <v>8</v>
      </c>
      <c r="C45" s="32">
        <v>20750</v>
      </c>
      <c r="D45" s="32">
        <v>20747</v>
      </c>
      <c r="E45" s="32">
        <v>2000</v>
      </c>
      <c r="F45" s="32">
        <v>1620</v>
      </c>
      <c r="G45" s="32">
        <v>7860</v>
      </c>
      <c r="H45" s="32">
        <v>7453</v>
      </c>
      <c r="I45" s="13">
        <f t="shared" ref="I45:J55" si="9">SUM(C45+E45+G45)</f>
        <v>30610</v>
      </c>
      <c r="J45" s="13">
        <f t="shared" si="9"/>
        <v>29820</v>
      </c>
    </row>
    <row r="46" spans="1:10" ht="12" customHeight="1" x14ac:dyDescent="0.2">
      <c r="A46" s="30" t="s">
        <v>87</v>
      </c>
      <c r="B46" s="35" t="s">
        <v>9</v>
      </c>
      <c r="C46" s="32">
        <v>10000</v>
      </c>
      <c r="D46" s="32">
        <v>8925</v>
      </c>
      <c r="E46" s="32">
        <v>1300</v>
      </c>
      <c r="F46" s="32">
        <v>684</v>
      </c>
      <c r="G46" s="32">
        <v>3300</v>
      </c>
      <c r="H46" s="32">
        <v>2645</v>
      </c>
      <c r="I46" s="13">
        <f t="shared" si="9"/>
        <v>14600</v>
      </c>
      <c r="J46" s="13">
        <f t="shared" si="9"/>
        <v>12254</v>
      </c>
    </row>
    <row r="47" spans="1:10" ht="12" customHeight="1" x14ac:dyDescent="0.2">
      <c r="A47" s="36" t="s">
        <v>88</v>
      </c>
      <c r="B47" s="29" t="s">
        <v>28</v>
      </c>
      <c r="C47" s="27">
        <f t="shared" ref="C47:H47" si="10">SUM(C48:C58)</f>
        <v>128198</v>
      </c>
      <c r="D47" s="27">
        <f t="shared" si="10"/>
        <v>127652</v>
      </c>
      <c r="E47" s="27">
        <f t="shared" si="10"/>
        <v>48950</v>
      </c>
      <c r="F47" s="27">
        <f t="shared" si="10"/>
        <v>29085</v>
      </c>
      <c r="G47" s="27">
        <f t="shared" si="10"/>
        <v>36993</v>
      </c>
      <c r="H47" s="27">
        <f t="shared" si="10"/>
        <v>35292</v>
      </c>
      <c r="I47" s="27">
        <f t="shared" si="9"/>
        <v>214141</v>
      </c>
      <c r="J47" s="27">
        <f t="shared" si="9"/>
        <v>192029</v>
      </c>
    </row>
    <row r="48" spans="1:10" ht="12" customHeight="1" x14ac:dyDescent="0.2">
      <c r="A48" s="16" t="s">
        <v>89</v>
      </c>
      <c r="B48" s="35" t="s">
        <v>19</v>
      </c>
      <c r="C48" s="32">
        <v>2700</v>
      </c>
      <c r="D48" s="32">
        <v>2609</v>
      </c>
      <c r="E48" s="32">
        <v>4950</v>
      </c>
      <c r="F48" s="32">
        <v>3131</v>
      </c>
      <c r="G48" s="32">
        <v>700</v>
      </c>
      <c r="H48" s="32">
        <v>371</v>
      </c>
      <c r="I48" s="32">
        <f t="shared" si="9"/>
        <v>8350</v>
      </c>
      <c r="J48" s="13">
        <f t="shared" si="9"/>
        <v>6111</v>
      </c>
    </row>
    <row r="49" spans="1:10" ht="12" customHeight="1" x14ac:dyDescent="0.2">
      <c r="A49" s="16" t="s">
        <v>29</v>
      </c>
      <c r="B49" s="35" t="s">
        <v>20</v>
      </c>
      <c r="C49" s="32"/>
      <c r="D49" s="32"/>
      <c r="E49" s="32">
        <v>1000</v>
      </c>
      <c r="F49" s="32">
        <v>13</v>
      </c>
      <c r="G49" s="32">
        <v>100</v>
      </c>
      <c r="H49" s="32"/>
      <c r="I49" s="32">
        <f t="shared" si="9"/>
        <v>1100</v>
      </c>
      <c r="J49" s="13">
        <f t="shared" si="9"/>
        <v>13</v>
      </c>
    </row>
    <row r="50" spans="1:10" ht="12" customHeight="1" x14ac:dyDescent="0.2">
      <c r="A50" s="16" t="s">
        <v>90</v>
      </c>
      <c r="B50" s="35" t="s">
        <v>10</v>
      </c>
      <c r="C50" s="32">
        <v>6000</v>
      </c>
      <c r="D50" s="32">
        <v>5950</v>
      </c>
      <c r="E50" s="32">
        <v>3000</v>
      </c>
      <c r="F50" s="32">
        <v>335</v>
      </c>
      <c r="G50" s="32">
        <v>2000</v>
      </c>
      <c r="H50" s="32">
        <v>1757</v>
      </c>
      <c r="I50" s="32">
        <f t="shared" si="9"/>
        <v>11000</v>
      </c>
      <c r="J50" s="13">
        <f t="shared" si="9"/>
        <v>8042</v>
      </c>
    </row>
    <row r="51" spans="1:10" ht="12" customHeight="1" x14ac:dyDescent="0.2">
      <c r="A51" s="16" t="s">
        <v>91</v>
      </c>
      <c r="B51" s="35" t="s">
        <v>11</v>
      </c>
      <c r="C51" s="32">
        <v>51347</v>
      </c>
      <c r="D51" s="32">
        <v>51314</v>
      </c>
      <c r="E51" s="32">
        <v>23100</v>
      </c>
      <c r="F51" s="32">
        <v>23011</v>
      </c>
      <c r="G51" s="37">
        <v>10840</v>
      </c>
      <c r="H51" s="32">
        <v>10836</v>
      </c>
      <c r="I51" s="32">
        <f t="shared" si="9"/>
        <v>85287</v>
      </c>
      <c r="J51" s="13">
        <f t="shared" si="9"/>
        <v>85161</v>
      </c>
    </row>
    <row r="52" spans="1:10" ht="12" customHeight="1" x14ac:dyDescent="0.2">
      <c r="A52" s="16" t="s">
        <v>92</v>
      </c>
      <c r="B52" s="35" t="s">
        <v>12</v>
      </c>
      <c r="C52" s="32">
        <v>47200</v>
      </c>
      <c r="D52" s="32">
        <v>47064</v>
      </c>
      <c r="E52" s="32">
        <v>2700</v>
      </c>
      <c r="F52" s="32"/>
      <c r="G52" s="32">
        <v>10180</v>
      </c>
      <c r="H52" s="32">
        <v>10175</v>
      </c>
      <c r="I52" s="32">
        <f t="shared" si="9"/>
        <v>60080</v>
      </c>
      <c r="J52" s="13">
        <f t="shared" si="9"/>
        <v>57239</v>
      </c>
    </row>
    <row r="53" spans="1:10" ht="12" customHeight="1" x14ac:dyDescent="0.2">
      <c r="A53" s="16" t="s">
        <v>93</v>
      </c>
      <c r="B53" s="35" t="s">
        <v>13</v>
      </c>
      <c r="C53" s="32">
        <v>14151</v>
      </c>
      <c r="D53" s="32">
        <v>14149</v>
      </c>
      <c r="E53" s="32">
        <v>10000</v>
      </c>
      <c r="F53" s="32">
        <v>2442</v>
      </c>
      <c r="G53" s="32">
        <v>11023</v>
      </c>
      <c r="H53" s="32">
        <v>11013</v>
      </c>
      <c r="I53" s="32">
        <f t="shared" si="9"/>
        <v>35174</v>
      </c>
      <c r="J53" s="13">
        <f t="shared" si="9"/>
        <v>27604</v>
      </c>
    </row>
    <row r="54" spans="1:10" ht="12" customHeight="1" x14ac:dyDescent="0.2">
      <c r="A54" s="16" t="s">
        <v>94</v>
      </c>
      <c r="B54" s="35" t="s">
        <v>14</v>
      </c>
      <c r="C54" s="32">
        <v>3400</v>
      </c>
      <c r="D54" s="32">
        <v>3322</v>
      </c>
      <c r="E54" s="32">
        <v>4000</v>
      </c>
      <c r="F54" s="32"/>
      <c r="G54" s="32">
        <v>900</v>
      </c>
      <c r="H54" s="32">
        <v>526</v>
      </c>
      <c r="I54" s="32">
        <f t="shared" si="9"/>
        <v>8300</v>
      </c>
      <c r="J54" s="13">
        <f t="shared" si="9"/>
        <v>3848</v>
      </c>
    </row>
    <row r="55" spans="1:10" ht="12" customHeight="1" x14ac:dyDescent="0.2">
      <c r="A55" s="16" t="s">
        <v>95</v>
      </c>
      <c r="B55" s="35" t="s">
        <v>15</v>
      </c>
      <c r="C55" s="32">
        <v>200</v>
      </c>
      <c r="D55" s="32">
        <v>130</v>
      </c>
      <c r="E55" s="32">
        <v>200</v>
      </c>
      <c r="F55" s="32">
        <v>153</v>
      </c>
      <c r="G55" s="32">
        <v>500</v>
      </c>
      <c r="H55" s="32">
        <v>340</v>
      </c>
      <c r="I55" s="32">
        <f t="shared" si="9"/>
        <v>900</v>
      </c>
      <c r="J55" s="13">
        <f t="shared" si="9"/>
        <v>623</v>
      </c>
    </row>
    <row r="56" spans="1:10" ht="12" customHeight="1" x14ac:dyDescent="0.2">
      <c r="A56" s="16" t="s">
        <v>96</v>
      </c>
      <c r="B56" s="35" t="s">
        <v>97</v>
      </c>
      <c r="C56" s="32"/>
      <c r="D56" s="32"/>
      <c r="E56" s="32"/>
      <c r="F56" s="32"/>
      <c r="G56" s="32"/>
      <c r="H56" s="32"/>
      <c r="I56" s="32"/>
      <c r="J56" s="13"/>
    </row>
    <row r="57" spans="1:10" ht="16.5" customHeight="1" x14ac:dyDescent="0.2">
      <c r="A57" s="16" t="s">
        <v>98</v>
      </c>
      <c r="B57" s="35" t="s">
        <v>16</v>
      </c>
      <c r="C57" s="32">
        <v>3200</v>
      </c>
      <c r="D57" s="32">
        <v>3114</v>
      </c>
      <c r="E57" s="32"/>
      <c r="F57" s="32"/>
      <c r="G57" s="32">
        <v>749</v>
      </c>
      <c r="H57" s="32">
        <v>274</v>
      </c>
      <c r="I57" s="32">
        <f>SUM(C57+E57+G57)</f>
        <v>3949</v>
      </c>
      <c r="J57" s="13">
        <f>SUM(D57+F57+H57)</f>
        <v>3388</v>
      </c>
    </row>
    <row r="58" spans="1:10" ht="17.25" customHeight="1" x14ac:dyDescent="0.2">
      <c r="A58" s="16" t="s">
        <v>99</v>
      </c>
      <c r="B58" s="38" t="s">
        <v>33</v>
      </c>
      <c r="C58" s="13"/>
      <c r="D58" s="13"/>
      <c r="E58" s="13"/>
      <c r="F58" s="13"/>
      <c r="G58" s="13">
        <v>1</v>
      </c>
      <c r="H58" s="13"/>
      <c r="I58" s="32"/>
      <c r="J58" s="13"/>
    </row>
    <row r="59" spans="1:10" ht="12" customHeight="1" x14ac:dyDescent="0.2">
      <c r="A59" s="39" t="s">
        <v>100</v>
      </c>
      <c r="B59" s="40" t="s">
        <v>30</v>
      </c>
      <c r="C59" s="27">
        <f t="shared" ref="C59:H59" si="11">C60+C61</f>
        <v>4000</v>
      </c>
      <c r="D59" s="27">
        <f t="shared" si="11"/>
        <v>3595</v>
      </c>
      <c r="E59" s="27">
        <f t="shared" si="11"/>
        <v>100</v>
      </c>
      <c r="F59" s="27">
        <f t="shared" si="11"/>
        <v>12</v>
      </c>
      <c r="G59" s="27">
        <f t="shared" si="11"/>
        <v>5850</v>
      </c>
      <c r="H59" s="27">
        <f t="shared" si="11"/>
        <v>5502</v>
      </c>
      <c r="I59" s="27">
        <f t="shared" ref="I59:J61" si="12">SUM(C59+E59+G59)</f>
        <v>9950</v>
      </c>
      <c r="J59" s="27">
        <f t="shared" si="12"/>
        <v>9109</v>
      </c>
    </row>
    <row r="60" spans="1:10" x14ac:dyDescent="0.2">
      <c r="A60" s="33" t="s">
        <v>101</v>
      </c>
      <c r="B60" s="38" t="s">
        <v>17</v>
      </c>
      <c r="C60" s="32">
        <v>1200</v>
      </c>
      <c r="D60" s="32">
        <v>799</v>
      </c>
      <c r="E60" s="32"/>
      <c r="F60" s="32"/>
      <c r="G60" s="32">
        <v>600</v>
      </c>
      <c r="H60" s="32">
        <v>261</v>
      </c>
      <c r="I60" s="32">
        <f t="shared" si="12"/>
        <v>1800</v>
      </c>
      <c r="J60" s="13">
        <f t="shared" si="12"/>
        <v>1060</v>
      </c>
    </row>
    <row r="61" spans="1:10" x14ac:dyDescent="0.2">
      <c r="A61" s="33" t="s">
        <v>102</v>
      </c>
      <c r="B61" s="38" t="s">
        <v>18</v>
      </c>
      <c r="C61" s="32">
        <v>2800</v>
      </c>
      <c r="D61" s="32">
        <v>2796</v>
      </c>
      <c r="E61" s="32">
        <v>100</v>
      </c>
      <c r="F61" s="32">
        <v>12</v>
      </c>
      <c r="G61" s="32">
        <v>5250</v>
      </c>
      <c r="H61" s="32">
        <v>5241</v>
      </c>
      <c r="I61" s="32">
        <f t="shared" si="12"/>
        <v>8150</v>
      </c>
      <c r="J61" s="13">
        <f t="shared" si="12"/>
        <v>8049</v>
      </c>
    </row>
    <row r="62" spans="1:10" x14ac:dyDescent="0.2">
      <c r="A62" s="41" t="s">
        <v>103</v>
      </c>
      <c r="B62" s="42"/>
      <c r="C62" s="13"/>
      <c r="D62" s="13"/>
      <c r="E62" s="13"/>
      <c r="F62" s="13"/>
      <c r="G62" s="13"/>
      <c r="H62" s="13"/>
      <c r="I62" s="32"/>
      <c r="J62" s="13"/>
    </row>
    <row r="63" spans="1:10" x14ac:dyDescent="0.2">
      <c r="A63" s="43" t="s">
        <v>104</v>
      </c>
      <c r="B63" s="44"/>
      <c r="C63" s="45">
        <f>SUM(C64:C67)</f>
        <v>0</v>
      </c>
      <c r="D63" s="45">
        <f t="shared" ref="D63:J63" si="13">SUM(D64:D67)</f>
        <v>0</v>
      </c>
      <c r="E63" s="45">
        <f t="shared" si="13"/>
        <v>0</v>
      </c>
      <c r="F63" s="45">
        <f t="shared" si="13"/>
        <v>0</v>
      </c>
      <c r="G63" s="45">
        <f t="shared" si="13"/>
        <v>10170</v>
      </c>
      <c r="H63" s="45">
        <f t="shared" si="13"/>
        <v>10117</v>
      </c>
      <c r="I63" s="45">
        <f t="shared" si="13"/>
        <v>10170</v>
      </c>
      <c r="J63" s="45">
        <f t="shared" si="13"/>
        <v>10117</v>
      </c>
    </row>
    <row r="64" spans="1:10" x14ac:dyDescent="0.2">
      <c r="A64" s="46" t="s">
        <v>105</v>
      </c>
      <c r="B64" s="42" t="s">
        <v>31</v>
      </c>
      <c r="C64" s="13"/>
      <c r="D64" s="13"/>
      <c r="E64" s="13"/>
      <c r="F64" s="13"/>
      <c r="G64" s="13"/>
      <c r="H64" s="13"/>
      <c r="I64" s="32"/>
      <c r="J64" s="13"/>
    </row>
    <row r="65" spans="1:10" x14ac:dyDescent="0.2">
      <c r="A65" s="46" t="s">
        <v>106</v>
      </c>
      <c r="B65" s="42" t="s">
        <v>107</v>
      </c>
      <c r="C65" s="13"/>
      <c r="D65" s="13"/>
      <c r="E65" s="13"/>
      <c r="F65" s="13"/>
      <c r="G65" s="47">
        <v>1527</v>
      </c>
      <c r="H65" s="13">
        <v>1527</v>
      </c>
      <c r="I65" s="32">
        <f t="shared" ref="I65:J67" si="14">SUM(G65)</f>
        <v>1527</v>
      </c>
      <c r="J65" s="13">
        <f t="shared" si="14"/>
        <v>1527</v>
      </c>
    </row>
    <row r="66" spans="1:10" x14ac:dyDescent="0.2">
      <c r="A66" s="46" t="s">
        <v>108</v>
      </c>
      <c r="B66" s="42" t="s">
        <v>109</v>
      </c>
      <c r="C66" s="13"/>
      <c r="D66" s="13"/>
      <c r="E66" s="13"/>
      <c r="F66" s="13"/>
      <c r="G66" s="47">
        <v>7999</v>
      </c>
      <c r="H66" s="13">
        <v>7947</v>
      </c>
      <c r="I66" s="32">
        <f t="shared" si="14"/>
        <v>7999</v>
      </c>
      <c r="J66" s="13">
        <f t="shared" si="14"/>
        <v>7947</v>
      </c>
    </row>
    <row r="67" spans="1:10" x14ac:dyDescent="0.2">
      <c r="A67" s="46" t="s">
        <v>110</v>
      </c>
      <c r="B67" s="42" t="s">
        <v>111</v>
      </c>
      <c r="C67" s="13"/>
      <c r="D67" s="13"/>
      <c r="E67" s="13"/>
      <c r="F67" s="13"/>
      <c r="G67" s="47">
        <v>644</v>
      </c>
      <c r="H67" s="13">
        <v>643</v>
      </c>
      <c r="I67" s="32">
        <f t="shared" si="14"/>
        <v>644</v>
      </c>
      <c r="J67" s="13">
        <f t="shared" si="14"/>
        <v>643</v>
      </c>
    </row>
    <row r="68" spans="1:10" x14ac:dyDescent="0.2">
      <c r="A68" s="46" t="s">
        <v>112</v>
      </c>
      <c r="B68" s="48"/>
      <c r="C68" s="13"/>
      <c r="D68" s="13"/>
      <c r="E68" s="13"/>
      <c r="F68" s="13"/>
      <c r="G68" s="13"/>
      <c r="H68" s="13"/>
      <c r="I68" s="32"/>
      <c r="J68" s="13"/>
    </row>
    <row r="69" spans="1:10" x14ac:dyDescent="0.2">
      <c r="A69" s="41" t="s">
        <v>113</v>
      </c>
      <c r="B69" s="17"/>
      <c r="C69" s="13"/>
      <c r="D69" s="13"/>
      <c r="E69" s="13"/>
      <c r="F69" s="13"/>
      <c r="G69" s="13"/>
      <c r="H69" s="13"/>
      <c r="I69" s="32"/>
      <c r="J69" s="13"/>
    </row>
    <row r="70" spans="1:10" x14ac:dyDescent="0.2">
      <c r="A70" s="46" t="s">
        <v>114</v>
      </c>
      <c r="B70" s="49"/>
      <c r="C70" s="13"/>
      <c r="D70" s="13"/>
      <c r="E70" s="13"/>
      <c r="F70" s="13"/>
      <c r="G70" s="13"/>
      <c r="H70" s="13"/>
      <c r="I70" s="32"/>
      <c r="J70" s="13"/>
    </row>
    <row r="71" spans="1:10" ht="10.5" thickBot="1" x14ac:dyDescent="0.25">
      <c r="A71" s="46" t="s">
        <v>115</v>
      </c>
      <c r="B71" s="48"/>
      <c r="C71" s="13"/>
      <c r="D71" s="13"/>
      <c r="E71" s="13"/>
      <c r="F71" s="13"/>
      <c r="G71" s="13"/>
      <c r="H71" s="13"/>
      <c r="I71" s="32"/>
      <c r="J71" s="63"/>
    </row>
    <row r="72" spans="1:10" ht="10.5" thickBot="1" x14ac:dyDescent="0.25">
      <c r="A72" s="50" t="s">
        <v>116</v>
      </c>
      <c r="B72" s="51" t="s">
        <v>117</v>
      </c>
      <c r="C72" s="52">
        <f>SUM(C32)</f>
        <v>635698</v>
      </c>
      <c r="D72" s="52">
        <f t="shared" ref="D72:J72" si="15">SUM(D32)</f>
        <v>630695</v>
      </c>
      <c r="E72" s="52">
        <f t="shared" si="15"/>
        <v>101050</v>
      </c>
      <c r="F72" s="52">
        <f t="shared" si="15"/>
        <v>67643</v>
      </c>
      <c r="G72" s="52">
        <f t="shared" si="15"/>
        <v>244363</v>
      </c>
      <c r="H72" s="52">
        <f t="shared" si="15"/>
        <v>235323</v>
      </c>
      <c r="I72" s="52">
        <f t="shared" si="15"/>
        <v>981111</v>
      </c>
      <c r="J72" s="52">
        <f t="shared" si="15"/>
        <v>933661</v>
      </c>
    </row>
    <row r="73" spans="1:10" ht="10.5" thickBot="1" x14ac:dyDescent="0.25">
      <c r="A73" s="53" t="s">
        <v>118</v>
      </c>
      <c r="B73" s="54"/>
      <c r="C73" s="55"/>
      <c r="D73" s="55"/>
      <c r="E73" s="55"/>
      <c r="F73" s="55"/>
      <c r="G73" s="55"/>
      <c r="H73" s="55"/>
      <c r="I73" s="55"/>
      <c r="J73" s="55"/>
    </row>
    <row r="74" spans="1:10" ht="10.5" thickBot="1" x14ac:dyDescent="0.25">
      <c r="A74" s="56" t="s">
        <v>119</v>
      </c>
      <c r="B74" s="57"/>
      <c r="C74" s="58">
        <f>SUM(C72/I72)</f>
        <v>0.64793687972105096</v>
      </c>
      <c r="D74" s="59">
        <f>SUM(D72/J72)</f>
        <v>0.67550749147709932</v>
      </c>
      <c r="E74" s="58">
        <f>SUM(E72/I72)</f>
        <v>0.10299548165294244</v>
      </c>
      <c r="F74" s="59">
        <f>SUM(F72/J72)</f>
        <v>7.2449208010187852E-2</v>
      </c>
      <c r="G74" s="58">
        <f>SUM(G72/I72)</f>
        <v>0.24906763862600664</v>
      </c>
      <c r="H74" s="59">
        <f>SUM(H72/J72)</f>
        <v>0.25204330051271284</v>
      </c>
      <c r="I74" s="58">
        <v>1</v>
      </c>
      <c r="J74" s="58">
        <v>1</v>
      </c>
    </row>
  </sheetData>
  <mergeCells count="11">
    <mergeCell ref="G5:H5"/>
    <mergeCell ref="C6:D6"/>
    <mergeCell ref="E6:F6"/>
    <mergeCell ref="G6:H6"/>
    <mergeCell ref="I1:J1"/>
    <mergeCell ref="A3:J3"/>
    <mergeCell ref="A4:J4"/>
    <mergeCell ref="A5:A6"/>
    <mergeCell ref="B5:B6"/>
    <mergeCell ref="C5:D5"/>
    <mergeCell ref="E5:F5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2021-07-20T07:15:32Z</dcterms:modified>
</cp:coreProperties>
</file>