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9600"/>
  </bookViews>
  <sheets>
    <sheet name="2020" sheetId="4" r:id="rId1"/>
  </sheets>
  <definedNames>
    <definedName name="_xlnm.Print_Area" localSheetId="0">'2020'!$A$1:$H$80</definedName>
  </definedNames>
  <calcPr calcId="145621"/>
</workbook>
</file>

<file path=xl/calcChain.xml><?xml version="1.0" encoding="utf-8"?>
<calcChain xmlns="http://schemas.openxmlformats.org/spreadsheetml/2006/main">
  <c r="H64" i="4" l="1"/>
  <c r="E64" i="4"/>
  <c r="D63" i="4"/>
  <c r="E63" i="4"/>
  <c r="F63" i="4"/>
  <c r="G63" i="4"/>
  <c r="H63" i="4"/>
  <c r="C63" i="4"/>
  <c r="F51" i="4"/>
  <c r="H62" i="4"/>
  <c r="E62" i="4"/>
  <c r="D61" i="4"/>
  <c r="E61" i="4"/>
  <c r="F61" i="4"/>
  <c r="G61" i="4"/>
  <c r="H61" i="4"/>
  <c r="C61" i="4"/>
  <c r="H12" i="4"/>
  <c r="E59" i="4"/>
  <c r="G16" i="4"/>
  <c r="D14" i="4"/>
  <c r="G66" i="4"/>
  <c r="F66" i="4"/>
  <c r="H66" i="4"/>
  <c r="H60" i="4"/>
  <c r="E60" i="4"/>
  <c r="H59" i="4"/>
  <c r="G58" i="4"/>
  <c r="F58" i="4"/>
  <c r="H58" i="4"/>
  <c r="D58" i="4"/>
  <c r="C58" i="4"/>
  <c r="H57" i="4"/>
  <c r="E57" i="4"/>
  <c r="H56" i="4"/>
  <c r="E56" i="4"/>
  <c r="H55" i="4"/>
  <c r="E55" i="4"/>
  <c r="H54" i="4"/>
  <c r="E54" i="4"/>
  <c r="H53" i="4"/>
  <c r="E53" i="4"/>
  <c r="H52" i="4"/>
  <c r="E52" i="4"/>
  <c r="H51" i="4"/>
  <c r="E51" i="4"/>
  <c r="H50" i="4"/>
  <c r="E50" i="4"/>
  <c r="H49" i="4"/>
  <c r="E49" i="4"/>
  <c r="H48" i="4"/>
  <c r="E48" i="4"/>
  <c r="H47" i="4"/>
  <c r="E47" i="4"/>
  <c r="H46" i="4"/>
  <c r="E46" i="4"/>
  <c r="E45" i="4" s="1"/>
  <c r="E33" i="4" s="1"/>
  <c r="G45" i="4"/>
  <c r="F45" i="4"/>
  <c r="D45" i="4"/>
  <c r="C45" i="4"/>
  <c r="H44" i="4"/>
  <c r="E44" i="4"/>
  <c r="H43" i="4"/>
  <c r="E43" i="4"/>
  <c r="H42" i="4"/>
  <c r="H41" i="4"/>
  <c r="E41" i="4"/>
  <c r="G40" i="4"/>
  <c r="G33" i="4" s="1"/>
  <c r="F40" i="4"/>
  <c r="C40" i="4"/>
  <c r="C35" i="4"/>
  <c r="C33" i="4"/>
  <c r="C31" i="4" s="1"/>
  <c r="H39" i="4"/>
  <c r="E39" i="4"/>
  <c r="H38" i="4"/>
  <c r="E38" i="4"/>
  <c r="H37" i="4"/>
  <c r="E37" i="4"/>
  <c r="H36" i="4"/>
  <c r="E36" i="4"/>
  <c r="G35" i="4"/>
  <c r="F35" i="4"/>
  <c r="F33" i="4" s="1"/>
  <c r="D35" i="4"/>
  <c r="E35" i="4"/>
  <c r="E34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E19" i="4"/>
  <c r="H18" i="4"/>
  <c r="E18" i="4"/>
  <c r="E17" i="4"/>
  <c r="H16" i="4"/>
  <c r="E16" i="4"/>
  <c r="H15" i="4"/>
  <c r="E15" i="4"/>
  <c r="G14" i="4"/>
  <c r="G11" i="4" s="1"/>
  <c r="E14" i="4"/>
  <c r="H13" i="4"/>
  <c r="E13" i="4"/>
  <c r="E12" i="4"/>
  <c r="F11" i="4"/>
  <c r="F10" i="4"/>
  <c r="C11" i="4"/>
  <c r="C10" i="4"/>
  <c r="H40" i="4"/>
  <c r="H14" i="4"/>
  <c r="E40" i="4"/>
  <c r="E58" i="4"/>
  <c r="H45" i="4"/>
  <c r="D33" i="4"/>
  <c r="D31" i="4" s="1"/>
  <c r="D74" i="4" s="1"/>
  <c r="H35" i="4"/>
  <c r="D11" i="4"/>
  <c r="E11" i="4"/>
  <c r="E10" i="4" s="1"/>
  <c r="H34" i="4"/>
  <c r="D10" i="4"/>
  <c r="H11" i="4" l="1"/>
  <c r="G10" i="4"/>
  <c r="H10" i="4" s="1"/>
  <c r="F74" i="4"/>
  <c r="H33" i="4"/>
  <c r="F31" i="4"/>
  <c r="E31" i="4"/>
  <c r="C74" i="4"/>
  <c r="G74" i="4"/>
  <c r="G31" i="4"/>
  <c r="E74" i="4" l="1"/>
  <c r="D76" i="4" s="1"/>
  <c r="C76" i="4"/>
  <c r="E76" i="4" s="1"/>
  <c r="H31" i="4"/>
  <c r="H74" i="4"/>
  <c r="F76" i="4" s="1"/>
  <c r="H76" i="4" s="1"/>
  <c r="G76" i="4"/>
</calcChain>
</file>

<file path=xl/sharedStrings.xml><?xml version="1.0" encoding="utf-8"?>
<sst xmlns="http://schemas.openxmlformats.org/spreadsheetml/2006/main" count="146" uniqueCount="131">
  <si>
    <t>61-09</t>
  </si>
  <si>
    <t>24-04</t>
  </si>
  <si>
    <t>2.1. ДДС -20% (-)</t>
  </si>
  <si>
    <t>ОБЩО РАЗХОДИ</t>
  </si>
  <si>
    <t>01-01</t>
  </si>
  <si>
    <t>02-00</t>
  </si>
  <si>
    <t>05-00</t>
  </si>
  <si>
    <t>05-51</t>
  </si>
  <si>
    <t>05-60</t>
  </si>
  <si>
    <t>05-80</t>
  </si>
  <si>
    <t>10-00</t>
  </si>
  <si>
    <t>10-11</t>
  </si>
  <si>
    <t>10-13</t>
  </si>
  <si>
    <t>10-15</t>
  </si>
  <si>
    <t>10-16</t>
  </si>
  <si>
    <t>10-20</t>
  </si>
  <si>
    <t>10-30</t>
  </si>
  <si>
    <t>10-51</t>
  </si>
  <si>
    <t>10-62</t>
  </si>
  <si>
    <t>10-92</t>
  </si>
  <si>
    <t>19-00</t>
  </si>
  <si>
    <t>19-01</t>
  </si>
  <si>
    <t>19-81</t>
  </si>
  <si>
    <t>51-00</t>
  </si>
  <si>
    <t>/ в лева /</t>
  </si>
  <si>
    <t>ВИД  ПРИХОДИ И РАЗХОДИ</t>
  </si>
  <si>
    <t>§§</t>
  </si>
  <si>
    <t xml:space="preserve">за дейност </t>
  </si>
  <si>
    <t>за стоп. дейност</t>
  </si>
  <si>
    <t xml:space="preserve">финан. пряко от </t>
  </si>
  <si>
    <t>собствени</t>
  </si>
  <si>
    <t>общ. бюджет</t>
  </si>
  <si>
    <t>прходи</t>
  </si>
  <si>
    <t>ОБЩО ПРИХОДИ</t>
  </si>
  <si>
    <t xml:space="preserve">А. ПРИХОДИ ОТ ДЕЙНОСТТА - ОБЩО </t>
  </si>
  <si>
    <t xml:space="preserve"> </t>
  </si>
  <si>
    <t>2. Приходи и доходи от собственост</t>
  </si>
  <si>
    <t>37-01</t>
  </si>
  <si>
    <t xml:space="preserve">3. Преходен остатък </t>
  </si>
  <si>
    <t>1. Запл.за перс., нает по тр. и сл. прав.</t>
  </si>
  <si>
    <t>2. Др. възнагр. и плащ. за персонал.</t>
  </si>
  <si>
    <t>2.1. За персонала по извънтрудови правоотношения</t>
  </si>
  <si>
    <t>2.2. Изплатени суми СБКО</t>
  </si>
  <si>
    <t>2.3. Обезщетения с х-р на възнаграждения</t>
  </si>
  <si>
    <t>2.4. Други плащания и възнаграждения</t>
  </si>
  <si>
    <t>3.1. Осигур.вноски от работод. за ДОО</t>
  </si>
  <si>
    <t>3.3. Здравно осигур. вноски от работод.</t>
  </si>
  <si>
    <t>3.4. Вноски за допълн. задълж.осигур.</t>
  </si>
  <si>
    <t>4. Издръжка</t>
  </si>
  <si>
    <t>4.1. Храна</t>
  </si>
  <si>
    <t>4.2. Пост. инвент. и облекло</t>
  </si>
  <si>
    <t>4.3 Материали</t>
  </si>
  <si>
    <t>4.4. Вода,горива и енергия</t>
  </si>
  <si>
    <t>4.5 Разходи за външни услуги</t>
  </si>
  <si>
    <t>4.6. Текущ ремонт</t>
  </si>
  <si>
    <t>4.7. Командировки в страната</t>
  </si>
  <si>
    <t>4.8. Разходи за застраховки</t>
  </si>
  <si>
    <t>4.9. Глоби, неуст. нак.лих.и съд. обезщ.</t>
  </si>
  <si>
    <t>5. Платени данъци, такси и админ.санкции</t>
  </si>
  <si>
    <t>5.1. Платени държ.данъци,такси, нак.лихви</t>
  </si>
  <si>
    <t>5.2. Платени общ.данъци,такси, нак.лихви</t>
  </si>
  <si>
    <t>В.КАПИТАЛОВИ РАЗХОДИ</t>
  </si>
  <si>
    <t>1. Основен ремонт на ДМА</t>
  </si>
  <si>
    <t>2. Придобиване на ДМА</t>
  </si>
  <si>
    <t>3. Други</t>
  </si>
  <si>
    <t>52-01</t>
  </si>
  <si>
    <t>ВСИЧКО РАЗХОДИ</t>
  </si>
  <si>
    <t>Х</t>
  </si>
  <si>
    <t>1. В сума</t>
  </si>
  <si>
    <t>05-52</t>
  </si>
  <si>
    <t xml:space="preserve">Общо за </t>
  </si>
  <si>
    <t>предприятието</t>
  </si>
  <si>
    <t>4. Приходи по ЗУО</t>
  </si>
  <si>
    <t xml:space="preserve">I Преки текущи разходи </t>
  </si>
  <si>
    <t>3.2. Осиг. вн. от работод. за УПФ</t>
  </si>
  <si>
    <t>Г. ФИНАНСОВИ РАЗХОДИ</t>
  </si>
  <si>
    <t>Д. РАЗХОДИ ЗА ДАНЪЦИ</t>
  </si>
  <si>
    <t>Е. НЕТНА ПЕЧАЛБА</t>
  </si>
  <si>
    <t>Ж. БЮДЖЕТЕН КРЕДИТ</t>
  </si>
  <si>
    <t>2. В % от приходите</t>
  </si>
  <si>
    <r>
      <t>1. За дейности, финансирани пряко от общински бюджет /</t>
    </r>
    <r>
      <rPr>
        <i/>
        <u/>
        <sz val="8"/>
        <rFont val="Arial"/>
        <family val="2"/>
        <charset val="204"/>
      </rPr>
      <t>вътрешен касов трансфер</t>
    </r>
    <r>
      <rPr>
        <sz val="8"/>
        <rFont val="Arial"/>
        <family val="2"/>
        <charset val="204"/>
      </rPr>
      <t>/</t>
    </r>
  </si>
  <si>
    <t xml:space="preserve"> 02-02</t>
  </si>
  <si>
    <t xml:space="preserve"> 02-05</t>
  </si>
  <si>
    <t>Б. ТЕКУЩИ РАЗХОДИ ПО ДЕЙНОСТТА ОБЩО</t>
  </si>
  <si>
    <t xml:space="preserve"> 02-08</t>
  </si>
  <si>
    <t xml:space="preserve"> 02-09</t>
  </si>
  <si>
    <t>3. Задълж.осигур.вноски от работодател</t>
  </si>
  <si>
    <t>II. Разпределяеми разходи от управл.на предприятието</t>
  </si>
  <si>
    <t>приходи</t>
  </si>
  <si>
    <t>4.8.Командировки в чужбина</t>
  </si>
  <si>
    <t>10-52</t>
  </si>
  <si>
    <t>От собствени приходи, заделени за КРИ</t>
  </si>
  <si>
    <t>24-05</t>
  </si>
  <si>
    <t>24-06</t>
  </si>
  <si>
    <t>2.7.Други неданъчни приходи</t>
  </si>
  <si>
    <t>36-19</t>
  </si>
  <si>
    <t>2.2.Нетни приходи от прод. на стоки и услуги-реализирани</t>
  </si>
  <si>
    <t>2.2.Нетни приходи от прод. на стоки и услуги-преведени в Община</t>
  </si>
  <si>
    <t>2.3.Приходи от наем на имущество-реализирани</t>
  </si>
  <si>
    <t>2.3.Приходи от наем на имущество-преведени в Общината</t>
  </si>
  <si>
    <t>2.4.Приходи от наем на земя-реализирани</t>
  </si>
  <si>
    <t>2.4.Приходи от наем на земя-преведени в Общината</t>
  </si>
  <si>
    <t>2.5.</t>
  </si>
  <si>
    <t>2.6.</t>
  </si>
  <si>
    <t>ОП "ТУРИЗЪМ,ПУБЛИЧНИ ПРОЯВИ И АТРАКЦИИ"</t>
  </si>
  <si>
    <t>Д-ст 865 Други дейности по туризма</t>
  </si>
  <si>
    <t>36-11</t>
  </si>
  <si>
    <t>2.8.Получени  застрахователни обезщетения за ДМА</t>
  </si>
  <si>
    <t>2.9.Текущи помощи и дарения от страната</t>
  </si>
  <si>
    <t>45-01</t>
  </si>
  <si>
    <t>95-05</t>
  </si>
  <si>
    <t>2.10.Депозити и средства по сметки - нето (+/-)</t>
  </si>
  <si>
    <t>24-00</t>
  </si>
  <si>
    <t>10-12</t>
  </si>
  <si>
    <t>4.2.Медикаменти</t>
  </si>
  <si>
    <t>10-14</t>
  </si>
  <si>
    <t>4.3.Постелен инвентар и облекло</t>
  </si>
  <si>
    <t>Гл.счетоводител:</t>
  </si>
  <si>
    <t xml:space="preserve">                    /Тинка Стоичкова/</t>
  </si>
  <si>
    <t>Директор:</t>
  </si>
  <si>
    <t xml:space="preserve">          /Миглена Маринова/</t>
  </si>
  <si>
    <t>Приложение № 21</t>
  </si>
  <si>
    <t xml:space="preserve">                                         ПЛАН - СМЕТКА ЗА 2020 г.</t>
  </si>
  <si>
    <t>Изпълнение към 31.12.2020 г.</t>
  </si>
  <si>
    <t>Изпълнение към 
31.12.2020 г.</t>
  </si>
  <si>
    <t>6.Разходи за членски внос</t>
  </si>
  <si>
    <t>6.1.Членски внос</t>
  </si>
  <si>
    <t>46-00</t>
  </si>
  <si>
    <t>7.1.Разходи за лихви</t>
  </si>
  <si>
    <t>7.Други разходи за лихви</t>
  </si>
  <si>
    <t>29-91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</si>
</sst>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b/>
      <sz val="7"/>
      <name val="Arial"/>
      <family val="2"/>
      <charset val="204"/>
    </font>
    <font>
      <b/>
      <i/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4" fontId="3" fillId="0" borderId="0" xfId="0" applyNumberFormat="1" applyFont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1" fillId="0" borderId="1" xfId="0" applyNumberFormat="1" applyFont="1" applyBorder="1" applyAlignment="1"/>
    <xf numFmtId="4" fontId="1" fillId="0" borderId="10" xfId="0" applyNumberFormat="1" applyFont="1" applyBorder="1" applyAlignment="1"/>
    <xf numFmtId="10" fontId="1" fillId="0" borderId="10" xfId="0" applyNumberFormat="1" applyFont="1" applyBorder="1" applyAlignment="1"/>
    <xf numFmtId="0" fontId="1" fillId="0" borderId="0" xfId="0" applyFont="1" applyAlignment="1"/>
    <xf numFmtId="4" fontId="1" fillId="0" borderId="14" xfId="0" applyNumberFormat="1" applyFont="1" applyBorder="1" applyAlignment="1"/>
    <xf numFmtId="0" fontId="4" fillId="0" borderId="0" xfId="0" applyFont="1" applyFill="1" applyBorder="1" applyAlignment="1">
      <alignment horizontal="center"/>
    </xf>
    <xf numFmtId="4" fontId="1" fillId="0" borderId="15" xfId="0" applyNumberFormat="1" applyFont="1" applyBorder="1" applyAlignment="1"/>
    <xf numFmtId="0" fontId="4" fillId="0" borderId="16" xfId="0" applyFont="1" applyFill="1" applyBorder="1" applyAlignment="1">
      <alignment horizontal="center"/>
    </xf>
    <xf numFmtId="4" fontId="8" fillId="2" borderId="1" xfId="0" applyNumberFormat="1" applyFont="1" applyFill="1" applyBorder="1" applyAlignment="1"/>
    <xf numFmtId="49" fontId="2" fillId="0" borderId="12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12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/>
    <xf numFmtId="0" fontId="2" fillId="0" borderId="1" xfId="0" applyFont="1" applyBorder="1" applyAlignment="1"/>
    <xf numFmtId="4" fontId="1" fillId="0" borderId="1" xfId="0" applyNumberFormat="1" applyFont="1" applyFill="1" applyBorder="1" applyAlignment="1"/>
    <xf numFmtId="4" fontId="2" fillId="0" borderId="1" xfId="0" applyNumberFormat="1" applyFont="1" applyBorder="1" applyAlignment="1"/>
    <xf numFmtId="4" fontId="2" fillId="0" borderId="1" xfId="0" applyNumberFormat="1" applyFont="1" applyFill="1" applyBorder="1" applyAlignment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3" borderId="1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" fillId="0" borderId="17" xfId="0" applyFont="1" applyBorder="1"/>
    <xf numFmtId="0" fontId="1" fillId="0" borderId="16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" fontId="11" fillId="0" borderId="0" xfId="0" applyNumberFormat="1" applyFont="1"/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/>
    <xf numFmtId="4" fontId="3" fillId="0" borderId="0" xfId="0" applyNumberFormat="1" applyFont="1" applyFill="1"/>
    <xf numFmtId="49" fontId="2" fillId="0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7" zoomScaleNormal="100" zoomScaleSheetLayoutView="100" workbookViewId="0">
      <selection activeCell="J18" sqref="J18"/>
    </sheetView>
  </sheetViews>
  <sheetFormatPr defaultColWidth="11.5703125" defaultRowHeight="11.25" x14ac:dyDescent="0.2"/>
  <cols>
    <col min="1" max="1" width="30.28515625" style="2" customWidth="1"/>
    <col min="2" max="2" width="5.140625" style="2" customWidth="1"/>
    <col min="3" max="3" width="11.5703125" style="2" customWidth="1"/>
    <col min="4" max="4" width="11" style="2" customWidth="1"/>
    <col min="5" max="5" width="10.5703125" style="2" customWidth="1"/>
    <col min="6" max="8" width="11.140625" style="2" customWidth="1"/>
    <col min="9" max="9" width="8.5703125" style="2" customWidth="1"/>
    <col min="10" max="16384" width="11.5703125" style="2"/>
  </cols>
  <sheetData>
    <row r="1" spans="1:11" ht="15" x14ac:dyDescent="0.25">
      <c r="D1" s="75"/>
      <c r="G1" s="79" t="s">
        <v>121</v>
      </c>
      <c r="H1" s="80"/>
    </row>
    <row r="2" spans="1:11" x14ac:dyDescent="0.2">
      <c r="D2" s="74" t="s">
        <v>122</v>
      </c>
    </row>
    <row r="3" spans="1:11" ht="15" customHeight="1" x14ac:dyDescent="0.2">
      <c r="C3" s="81" t="s">
        <v>104</v>
      </c>
      <c r="D3" s="81"/>
      <c r="E3" s="81"/>
      <c r="F3" s="81"/>
      <c r="G3" s="81"/>
      <c r="H3" s="34"/>
    </row>
    <row r="4" spans="1:11" ht="12" thickBot="1" x14ac:dyDescent="0.25">
      <c r="F4" s="1"/>
      <c r="G4" s="1"/>
      <c r="H4" s="1" t="s">
        <v>24</v>
      </c>
    </row>
    <row r="5" spans="1:11" ht="11.1" customHeight="1" thickBot="1" x14ac:dyDescent="0.25">
      <c r="A5" s="8"/>
      <c r="B5" s="9"/>
      <c r="C5" s="82" t="s">
        <v>105</v>
      </c>
      <c r="D5" s="83"/>
      <c r="E5" s="84"/>
      <c r="F5" s="85" t="s">
        <v>123</v>
      </c>
      <c r="G5" s="86"/>
      <c r="H5" s="87" t="s">
        <v>124</v>
      </c>
    </row>
    <row r="6" spans="1:11" ht="11.1" customHeight="1" x14ac:dyDescent="0.2">
      <c r="A6" s="11" t="s">
        <v>25</v>
      </c>
      <c r="B6" s="12" t="s">
        <v>26</v>
      </c>
      <c r="C6" s="10" t="s">
        <v>27</v>
      </c>
      <c r="D6" s="73" t="s">
        <v>28</v>
      </c>
      <c r="E6" s="10" t="s">
        <v>70</v>
      </c>
      <c r="F6" s="10" t="s">
        <v>27</v>
      </c>
      <c r="G6" s="72" t="s">
        <v>28</v>
      </c>
      <c r="H6" s="88"/>
    </row>
    <row r="7" spans="1:11" ht="11.1" customHeight="1" x14ac:dyDescent="0.2">
      <c r="A7" s="11"/>
      <c r="B7" s="12"/>
      <c r="C7" s="13" t="s">
        <v>29</v>
      </c>
      <c r="D7" s="14" t="s">
        <v>30</v>
      </c>
      <c r="E7" s="13" t="s">
        <v>71</v>
      </c>
      <c r="F7" s="13" t="s">
        <v>29</v>
      </c>
      <c r="G7" s="36" t="s">
        <v>30</v>
      </c>
      <c r="H7" s="88"/>
    </row>
    <row r="8" spans="1:11" ht="11.1" customHeight="1" thickBot="1" x14ac:dyDescent="0.25">
      <c r="A8" s="11"/>
      <c r="B8" s="15"/>
      <c r="C8" s="16" t="s">
        <v>31</v>
      </c>
      <c r="D8" s="17" t="s">
        <v>32</v>
      </c>
      <c r="E8" s="16"/>
      <c r="F8" s="16" t="s">
        <v>31</v>
      </c>
      <c r="G8" s="38" t="s">
        <v>88</v>
      </c>
      <c r="H8" s="89"/>
    </row>
    <row r="9" spans="1:11" ht="11.1" customHeight="1" x14ac:dyDescent="0.2">
      <c r="A9" s="8">
        <v>1</v>
      </c>
      <c r="B9" s="8">
        <v>2</v>
      </c>
      <c r="C9" s="29">
        <v>3</v>
      </c>
      <c r="D9" s="30">
        <v>4</v>
      </c>
      <c r="E9" s="28">
        <v>5</v>
      </c>
      <c r="F9" s="28">
        <v>6</v>
      </c>
      <c r="G9" s="29">
        <v>7</v>
      </c>
      <c r="H9" s="29"/>
    </row>
    <row r="10" spans="1:11" ht="15" customHeight="1" x14ac:dyDescent="0.25">
      <c r="A10" s="19" t="s">
        <v>33</v>
      </c>
      <c r="B10" s="3"/>
      <c r="C10" s="39">
        <f>C11</f>
        <v>327687</v>
      </c>
      <c r="D10" s="39">
        <f>D11</f>
        <v>71205</v>
      </c>
      <c r="E10" s="39">
        <f>E11</f>
        <v>398892</v>
      </c>
      <c r="F10" s="39">
        <f>F11</f>
        <v>226705</v>
      </c>
      <c r="G10" s="39">
        <f>G11</f>
        <v>71198</v>
      </c>
      <c r="H10" s="39">
        <f>F10+G10</f>
        <v>297903</v>
      </c>
      <c r="K10" s="6"/>
    </row>
    <row r="11" spans="1:11" x14ac:dyDescent="0.2">
      <c r="A11" s="50" t="s">
        <v>34</v>
      </c>
      <c r="B11" s="21" t="s">
        <v>35</v>
      </c>
      <c r="C11" s="31">
        <f>C12</f>
        <v>327687</v>
      </c>
      <c r="D11" s="31">
        <f>D14+D15+D28+D25+D26+D27</f>
        <v>71205</v>
      </c>
      <c r="E11" s="31">
        <f>SUM(C11:D11)</f>
        <v>398892</v>
      </c>
      <c r="F11" s="31">
        <f>F12</f>
        <v>226705</v>
      </c>
      <c r="G11" s="31">
        <f>G14+G15+G25+G26+G27</f>
        <v>71198</v>
      </c>
      <c r="H11" s="31">
        <f>F11+G11</f>
        <v>297903</v>
      </c>
      <c r="J11" s="6"/>
    </row>
    <row r="12" spans="1:11" ht="33.75" x14ac:dyDescent="0.2">
      <c r="A12" s="5" t="s">
        <v>80</v>
      </c>
      <c r="B12" s="4" t="s">
        <v>0</v>
      </c>
      <c r="C12" s="48">
        <v>327687</v>
      </c>
      <c r="D12" s="48"/>
      <c r="E12" s="31">
        <f>+C12+D12</f>
        <v>327687</v>
      </c>
      <c r="F12" s="48">
        <v>226705</v>
      </c>
      <c r="G12" s="48"/>
      <c r="H12" s="31">
        <f>F12+G12</f>
        <v>226705</v>
      </c>
    </row>
    <row r="13" spans="1:11" x14ac:dyDescent="0.2">
      <c r="A13" s="5"/>
      <c r="B13" s="4" t="s">
        <v>0</v>
      </c>
      <c r="C13" s="48"/>
      <c r="D13" s="48"/>
      <c r="E13" s="31">
        <f t="shared" ref="E13:E30" si="0">+C13+D13</f>
        <v>0</v>
      </c>
      <c r="F13" s="48"/>
      <c r="G13" s="48"/>
      <c r="H13" s="31">
        <f>F13+G13</f>
        <v>0</v>
      </c>
    </row>
    <row r="14" spans="1:11" x14ac:dyDescent="0.2">
      <c r="A14" s="51" t="s">
        <v>36</v>
      </c>
      <c r="B14" s="22" t="s">
        <v>112</v>
      </c>
      <c r="C14" s="48"/>
      <c r="D14" s="48">
        <f>D16+D18+D20</f>
        <v>78600</v>
      </c>
      <c r="E14" s="31">
        <f t="shared" si="0"/>
        <v>78600</v>
      </c>
      <c r="F14" s="48"/>
      <c r="G14" s="48">
        <f>G16+G18+G20</f>
        <v>73220</v>
      </c>
      <c r="H14" s="31">
        <f>H15+H16+H18</f>
        <v>7</v>
      </c>
      <c r="J14" s="6"/>
    </row>
    <row r="15" spans="1:11" x14ac:dyDescent="0.2">
      <c r="A15" s="51" t="s">
        <v>2</v>
      </c>
      <c r="B15" s="21" t="s">
        <v>37</v>
      </c>
      <c r="C15" s="48"/>
      <c r="D15" s="48">
        <v>-7395</v>
      </c>
      <c r="E15" s="31">
        <f t="shared" si="0"/>
        <v>-7395</v>
      </c>
      <c r="F15" s="48"/>
      <c r="G15" s="48">
        <v>-2022</v>
      </c>
      <c r="H15" s="31">
        <f t="shared" ref="H15:H30" si="1">D15-G15</f>
        <v>-5373</v>
      </c>
    </row>
    <row r="16" spans="1:11" ht="22.5" x14ac:dyDescent="0.2">
      <c r="A16" s="51" t="s">
        <v>96</v>
      </c>
      <c r="B16" s="22" t="s">
        <v>1</v>
      </c>
      <c r="C16" s="48"/>
      <c r="D16" s="48">
        <v>66000</v>
      </c>
      <c r="E16" s="31">
        <f t="shared" si="0"/>
        <v>66000</v>
      </c>
      <c r="F16" s="48"/>
      <c r="G16" s="48">
        <f>56007+9175</f>
        <v>65182</v>
      </c>
      <c r="H16" s="31">
        <f t="shared" si="1"/>
        <v>818</v>
      </c>
      <c r="J16" s="6"/>
    </row>
    <row r="17" spans="1:8" ht="22.5" x14ac:dyDescent="0.2">
      <c r="A17" s="51" t="s">
        <v>97</v>
      </c>
      <c r="B17" s="22" t="s">
        <v>1</v>
      </c>
      <c r="C17" s="48"/>
      <c r="D17" s="48"/>
      <c r="E17" s="31">
        <f t="shared" si="0"/>
        <v>0</v>
      </c>
      <c r="F17" s="48"/>
      <c r="G17" s="48">
        <v>-65182</v>
      </c>
      <c r="H17" s="31">
        <v>0</v>
      </c>
    </row>
    <row r="18" spans="1:8" ht="22.5" x14ac:dyDescent="0.2">
      <c r="A18" s="51" t="s">
        <v>98</v>
      </c>
      <c r="B18" s="22" t="s">
        <v>92</v>
      </c>
      <c r="C18" s="48"/>
      <c r="D18" s="48">
        <v>12600</v>
      </c>
      <c r="E18" s="31">
        <f t="shared" si="0"/>
        <v>12600</v>
      </c>
      <c r="F18" s="48"/>
      <c r="G18" s="48">
        <v>8038</v>
      </c>
      <c r="H18" s="31">
        <f t="shared" si="1"/>
        <v>4562</v>
      </c>
    </row>
    <row r="19" spans="1:8" ht="22.5" x14ac:dyDescent="0.2">
      <c r="A19" s="51" t="s">
        <v>99</v>
      </c>
      <c r="B19" s="22" t="s">
        <v>92</v>
      </c>
      <c r="C19" s="48"/>
      <c r="D19" s="48"/>
      <c r="E19" s="31">
        <f t="shared" si="0"/>
        <v>0</v>
      </c>
      <c r="F19" s="48"/>
      <c r="G19" s="48">
        <v>-8038</v>
      </c>
      <c r="H19" s="31">
        <v>0</v>
      </c>
    </row>
    <row r="20" spans="1:8" ht="22.5" x14ac:dyDescent="0.2">
      <c r="A20" s="51" t="s">
        <v>100</v>
      </c>
      <c r="B20" s="22" t="s">
        <v>93</v>
      </c>
      <c r="C20" s="48"/>
      <c r="D20" s="48"/>
      <c r="E20" s="31">
        <f t="shared" si="0"/>
        <v>0</v>
      </c>
      <c r="F20" s="48"/>
      <c r="G20" s="48"/>
      <c r="H20" s="31">
        <f t="shared" si="1"/>
        <v>0</v>
      </c>
    </row>
    <row r="21" spans="1:8" ht="22.5" x14ac:dyDescent="0.2">
      <c r="A21" s="51" t="s">
        <v>101</v>
      </c>
      <c r="B21" s="22" t="s">
        <v>93</v>
      </c>
      <c r="C21" s="48"/>
      <c r="D21" s="48"/>
      <c r="E21" s="31">
        <f t="shared" si="0"/>
        <v>0</v>
      </c>
      <c r="F21" s="48"/>
      <c r="G21" s="48"/>
      <c r="H21" s="31">
        <f t="shared" si="1"/>
        <v>0</v>
      </c>
    </row>
    <row r="22" spans="1:8" x14ac:dyDescent="0.2">
      <c r="A22" s="51" t="s">
        <v>102</v>
      </c>
      <c r="B22" s="22"/>
      <c r="C22" s="48"/>
      <c r="D22" s="48"/>
      <c r="E22" s="31">
        <f t="shared" si="0"/>
        <v>0</v>
      </c>
      <c r="F22" s="31"/>
      <c r="G22" s="31"/>
      <c r="H22" s="31">
        <f t="shared" si="1"/>
        <v>0</v>
      </c>
    </row>
    <row r="23" spans="1:8" x14ac:dyDescent="0.2">
      <c r="A23" s="51" t="s">
        <v>103</v>
      </c>
      <c r="B23" s="22"/>
      <c r="C23" s="48"/>
      <c r="D23" s="48"/>
      <c r="E23" s="31">
        <f t="shared" si="0"/>
        <v>0</v>
      </c>
      <c r="F23" s="31"/>
      <c r="G23" s="31"/>
      <c r="H23" s="31">
        <f t="shared" si="1"/>
        <v>0</v>
      </c>
    </row>
    <row r="24" spans="1:8" x14ac:dyDescent="0.2">
      <c r="A24" s="51" t="s">
        <v>94</v>
      </c>
      <c r="B24" s="22" t="s">
        <v>95</v>
      </c>
      <c r="C24" s="48"/>
      <c r="D24" s="48"/>
      <c r="E24" s="31">
        <f t="shared" si="0"/>
        <v>0</v>
      </c>
      <c r="F24" s="31"/>
      <c r="G24" s="31"/>
      <c r="H24" s="31">
        <f t="shared" si="1"/>
        <v>0</v>
      </c>
    </row>
    <row r="25" spans="1:8" ht="22.5" x14ac:dyDescent="0.2">
      <c r="A25" s="51" t="s">
        <v>107</v>
      </c>
      <c r="B25" s="22" t="s">
        <v>106</v>
      </c>
      <c r="C25" s="48"/>
      <c r="D25" s="48"/>
      <c r="E25" s="31">
        <f t="shared" si="0"/>
        <v>0</v>
      </c>
      <c r="F25" s="31"/>
      <c r="G25" s="31"/>
      <c r="H25" s="31">
        <f t="shared" si="1"/>
        <v>0</v>
      </c>
    </row>
    <row r="26" spans="1:8" ht="22.5" x14ac:dyDescent="0.2">
      <c r="A26" s="51" t="s">
        <v>108</v>
      </c>
      <c r="B26" s="22" t="s">
        <v>109</v>
      </c>
      <c r="C26" s="48"/>
      <c r="D26" s="48"/>
      <c r="E26" s="31">
        <f t="shared" si="0"/>
        <v>0</v>
      </c>
      <c r="F26" s="31"/>
      <c r="G26" s="31"/>
      <c r="H26" s="31">
        <f t="shared" si="1"/>
        <v>0</v>
      </c>
    </row>
    <row r="27" spans="1:8" ht="22.5" x14ac:dyDescent="0.2">
      <c r="A27" s="51" t="s">
        <v>111</v>
      </c>
      <c r="B27" s="22" t="s">
        <v>110</v>
      </c>
      <c r="C27" s="48"/>
      <c r="D27" s="48"/>
      <c r="E27" s="31">
        <f t="shared" si="0"/>
        <v>0</v>
      </c>
      <c r="F27" s="31"/>
      <c r="G27" s="31"/>
      <c r="H27" s="31">
        <f t="shared" si="1"/>
        <v>0</v>
      </c>
    </row>
    <row r="28" spans="1:8" ht="22.5" x14ac:dyDescent="0.2">
      <c r="A28" s="51" t="s">
        <v>91</v>
      </c>
      <c r="B28" s="22" t="s">
        <v>1</v>
      </c>
      <c r="C28" s="48"/>
      <c r="D28" s="48"/>
      <c r="E28" s="31">
        <f t="shared" si="0"/>
        <v>0</v>
      </c>
      <c r="F28" s="31"/>
      <c r="G28" s="31"/>
      <c r="H28" s="31">
        <f t="shared" si="1"/>
        <v>0</v>
      </c>
    </row>
    <row r="29" spans="1:8" x14ac:dyDescent="0.2">
      <c r="A29" s="51" t="s">
        <v>38</v>
      </c>
      <c r="B29" s="21" t="s">
        <v>35</v>
      </c>
      <c r="C29" s="48"/>
      <c r="D29" s="48"/>
      <c r="E29" s="31">
        <f t="shared" si="0"/>
        <v>0</v>
      </c>
      <c r="F29" s="31"/>
      <c r="G29" s="31"/>
      <c r="H29" s="31">
        <f t="shared" si="1"/>
        <v>0</v>
      </c>
    </row>
    <row r="30" spans="1:8" x14ac:dyDescent="0.2">
      <c r="A30" s="51" t="s">
        <v>72</v>
      </c>
      <c r="B30" s="21" t="s">
        <v>35</v>
      </c>
      <c r="C30" s="31"/>
      <c r="D30" s="31"/>
      <c r="E30" s="31">
        <f t="shared" si="0"/>
        <v>0</v>
      </c>
      <c r="F30" s="31"/>
      <c r="G30" s="31"/>
      <c r="H30" s="31">
        <f t="shared" si="1"/>
        <v>0</v>
      </c>
    </row>
    <row r="31" spans="1:8" ht="15.75" x14ac:dyDescent="0.25">
      <c r="A31" s="52" t="s">
        <v>3</v>
      </c>
      <c r="B31" s="3"/>
      <c r="C31" s="23">
        <f>C33</f>
        <v>327687</v>
      </c>
      <c r="D31" s="23">
        <f>D33</f>
        <v>71205</v>
      </c>
      <c r="E31" s="23">
        <f>C31+D31</f>
        <v>398892</v>
      </c>
      <c r="F31" s="23">
        <f>F33+F65+F66</f>
        <v>226705</v>
      </c>
      <c r="G31" s="23">
        <f>G33+G65+G66</f>
        <v>71198</v>
      </c>
      <c r="H31" s="39">
        <f>F31+G31</f>
        <v>297903</v>
      </c>
    </row>
    <row r="32" spans="1:8" ht="22.5" x14ac:dyDescent="0.2">
      <c r="A32" s="53" t="s">
        <v>83</v>
      </c>
      <c r="B32" s="20"/>
      <c r="C32" s="31"/>
      <c r="D32" s="31"/>
      <c r="E32" s="31"/>
      <c r="F32" s="31"/>
      <c r="G32" s="31"/>
      <c r="H32" s="31"/>
    </row>
    <row r="33" spans="1:11" x14ac:dyDescent="0.2">
      <c r="A33" s="53" t="s">
        <v>73</v>
      </c>
      <c r="B33" s="20"/>
      <c r="C33" s="31">
        <f>SUM(C34+C35+C40+C45+C58+C61+C63)</f>
        <v>327687</v>
      </c>
      <c r="D33" s="31">
        <f>D34+D35+D40+D45+D58</f>
        <v>71205</v>
      </c>
      <c r="E33" s="31">
        <f>E34+E35+E40+E45+E58+E64</f>
        <v>398792</v>
      </c>
      <c r="F33" s="31">
        <f>F34+F35+F40+F45+F58+F67+F68+F69+F62+F64</f>
        <v>226705</v>
      </c>
      <c r="G33" s="31">
        <f>G34+G35+G40+G45+G58+G67+G68+G69</f>
        <v>71198</v>
      </c>
      <c r="H33" s="47">
        <f>F33+G33</f>
        <v>297903</v>
      </c>
      <c r="I33" s="6"/>
    </row>
    <row r="34" spans="1:11" ht="22.5" x14ac:dyDescent="0.2">
      <c r="A34" s="54" t="s">
        <v>39</v>
      </c>
      <c r="B34" s="41" t="s">
        <v>4</v>
      </c>
      <c r="C34" s="42">
        <v>151795</v>
      </c>
      <c r="D34" s="42">
        <v>56205</v>
      </c>
      <c r="E34" s="42">
        <f t="shared" ref="E34:E39" si="2">SUM(C34:D34)</f>
        <v>208000</v>
      </c>
      <c r="F34" s="42">
        <v>123794</v>
      </c>
      <c r="G34" s="42">
        <v>56205</v>
      </c>
      <c r="H34" s="42">
        <f>F34+G34</f>
        <v>179999</v>
      </c>
      <c r="J34" s="6"/>
      <c r="K34" s="6"/>
    </row>
    <row r="35" spans="1:11" x14ac:dyDescent="0.2">
      <c r="A35" s="55" t="s">
        <v>40</v>
      </c>
      <c r="B35" s="43" t="s">
        <v>5</v>
      </c>
      <c r="C35" s="42">
        <f>C36+C37+C38+C39</f>
        <v>16700</v>
      </c>
      <c r="D35" s="42">
        <f>D36</f>
        <v>0</v>
      </c>
      <c r="E35" s="42">
        <f t="shared" si="2"/>
        <v>16700</v>
      </c>
      <c r="F35" s="42">
        <f>F36+F37+F38+F39</f>
        <v>15376</v>
      </c>
      <c r="G35" s="42">
        <f>G36+G37</f>
        <v>0</v>
      </c>
      <c r="H35" s="42">
        <f>F35+G35</f>
        <v>15376</v>
      </c>
      <c r="J35" s="6"/>
      <c r="K35" s="6"/>
    </row>
    <row r="36" spans="1:11" ht="22.5" x14ac:dyDescent="0.2">
      <c r="A36" s="56" t="s">
        <v>41</v>
      </c>
      <c r="B36" s="45" t="s">
        <v>81</v>
      </c>
      <c r="C36" s="48"/>
      <c r="D36" s="48"/>
      <c r="E36" s="31">
        <f t="shared" si="2"/>
        <v>0</v>
      </c>
      <c r="F36" s="49"/>
      <c r="G36" s="31"/>
      <c r="H36" s="47">
        <f>F36+G36</f>
        <v>0</v>
      </c>
      <c r="J36" s="6"/>
      <c r="K36" s="6"/>
    </row>
    <row r="37" spans="1:11" x14ac:dyDescent="0.2">
      <c r="A37" s="57" t="s">
        <v>42</v>
      </c>
      <c r="B37" s="46" t="s">
        <v>82</v>
      </c>
      <c r="C37" s="48">
        <v>11000</v>
      </c>
      <c r="D37" s="31"/>
      <c r="E37" s="31">
        <f t="shared" si="2"/>
        <v>11000</v>
      </c>
      <c r="F37" s="47">
        <v>7442</v>
      </c>
      <c r="G37" s="49"/>
      <c r="H37" s="47">
        <f>F37+G37</f>
        <v>7442</v>
      </c>
      <c r="J37" s="6"/>
      <c r="K37" s="6"/>
    </row>
    <row r="38" spans="1:11" ht="22.5" x14ac:dyDescent="0.2">
      <c r="A38" s="57" t="s">
        <v>43</v>
      </c>
      <c r="B38" s="46" t="s">
        <v>84</v>
      </c>
      <c r="C38" s="31">
        <v>4742</v>
      </c>
      <c r="D38" s="31"/>
      <c r="E38" s="31">
        <f t="shared" si="2"/>
        <v>4742</v>
      </c>
      <c r="F38" s="31">
        <v>6977</v>
      </c>
      <c r="G38" s="31"/>
      <c r="H38" s="47">
        <f t="shared" ref="H38:H66" si="3">F38+G38</f>
        <v>6977</v>
      </c>
      <c r="J38" s="6"/>
      <c r="K38" s="6"/>
    </row>
    <row r="39" spans="1:11" ht="22.5" x14ac:dyDescent="0.2">
      <c r="A39" s="57" t="s">
        <v>44</v>
      </c>
      <c r="B39" s="46" t="s">
        <v>85</v>
      </c>
      <c r="C39" s="31">
        <v>958</v>
      </c>
      <c r="D39" s="31"/>
      <c r="E39" s="31">
        <f t="shared" si="2"/>
        <v>958</v>
      </c>
      <c r="F39" s="31">
        <v>957</v>
      </c>
      <c r="G39" s="31"/>
      <c r="H39" s="47">
        <f t="shared" si="3"/>
        <v>957</v>
      </c>
      <c r="J39" s="6"/>
      <c r="K39" s="6"/>
    </row>
    <row r="40" spans="1:11" ht="22.5" x14ac:dyDescent="0.2">
      <c r="A40" s="55" t="s">
        <v>86</v>
      </c>
      <c r="B40" s="43" t="s">
        <v>6</v>
      </c>
      <c r="C40" s="42">
        <f>C41+C43+C44</f>
        <v>44500</v>
      </c>
      <c r="D40" s="42"/>
      <c r="E40" s="42">
        <f>SUM(E41:E44)</f>
        <v>44500</v>
      </c>
      <c r="F40" s="42">
        <f>F41+F42+F43+F44</f>
        <v>35937</v>
      </c>
      <c r="G40" s="42">
        <f>G41+G42+G43+G44</f>
        <v>0</v>
      </c>
      <c r="H40" s="42">
        <f t="shared" si="3"/>
        <v>35937</v>
      </c>
      <c r="J40" s="6"/>
      <c r="K40" s="6"/>
    </row>
    <row r="41" spans="1:11" x14ac:dyDescent="0.2">
      <c r="A41" s="57" t="s">
        <v>45</v>
      </c>
      <c r="B41" s="24" t="s">
        <v>7</v>
      </c>
      <c r="C41" s="48">
        <v>27500</v>
      </c>
      <c r="D41" s="31"/>
      <c r="E41" s="31">
        <f>SUM(C41:D41)</f>
        <v>27500</v>
      </c>
      <c r="F41" s="49">
        <v>22272</v>
      </c>
      <c r="G41" s="49"/>
      <c r="H41" s="47">
        <f t="shared" si="3"/>
        <v>22272</v>
      </c>
      <c r="J41" s="6"/>
      <c r="K41" s="6"/>
    </row>
    <row r="42" spans="1:11" x14ac:dyDescent="0.2">
      <c r="A42" s="56" t="s">
        <v>74</v>
      </c>
      <c r="B42" s="24" t="s">
        <v>69</v>
      </c>
      <c r="C42" s="48"/>
      <c r="D42" s="31"/>
      <c r="E42" s="31"/>
      <c r="F42" s="48"/>
      <c r="G42" s="48"/>
      <c r="H42" s="47">
        <f t="shared" si="3"/>
        <v>0</v>
      </c>
      <c r="I42" s="6"/>
      <c r="J42" s="6"/>
      <c r="K42" s="6"/>
    </row>
    <row r="43" spans="1:11" ht="22.5" x14ac:dyDescent="0.2">
      <c r="A43" s="56" t="s">
        <v>46</v>
      </c>
      <c r="B43" s="24" t="s">
        <v>8</v>
      </c>
      <c r="C43" s="48">
        <v>12000</v>
      </c>
      <c r="D43" s="31"/>
      <c r="E43" s="31">
        <f>SUM(C43:D43)</f>
        <v>12000</v>
      </c>
      <c r="F43" s="49">
        <v>9335</v>
      </c>
      <c r="G43" s="49"/>
      <c r="H43" s="47">
        <f t="shared" si="3"/>
        <v>9335</v>
      </c>
      <c r="J43" s="6"/>
      <c r="K43" s="6"/>
    </row>
    <row r="44" spans="1:11" x14ac:dyDescent="0.2">
      <c r="A44" s="56" t="s">
        <v>47</v>
      </c>
      <c r="B44" s="24" t="s">
        <v>9</v>
      </c>
      <c r="C44" s="48">
        <v>5000</v>
      </c>
      <c r="D44" s="31"/>
      <c r="E44" s="31">
        <f>SUM(C44:D44)</f>
        <v>5000</v>
      </c>
      <c r="F44" s="49">
        <v>4330</v>
      </c>
      <c r="G44" s="49"/>
      <c r="H44" s="47">
        <f t="shared" si="3"/>
        <v>4330</v>
      </c>
      <c r="J44" s="6"/>
      <c r="K44" s="6"/>
    </row>
    <row r="45" spans="1:11" x14ac:dyDescent="0.2">
      <c r="A45" s="58" t="s">
        <v>48</v>
      </c>
      <c r="B45" s="43" t="s">
        <v>10</v>
      </c>
      <c r="C45" s="42">
        <f t="shared" ref="C45:H45" si="4">SUM(C46:C57)</f>
        <v>87195</v>
      </c>
      <c r="D45" s="42">
        <f t="shared" si="4"/>
        <v>5000</v>
      </c>
      <c r="E45" s="42">
        <f t="shared" si="4"/>
        <v>92195</v>
      </c>
      <c r="F45" s="42">
        <f t="shared" si="4"/>
        <v>48751</v>
      </c>
      <c r="G45" s="42">
        <f t="shared" si="4"/>
        <v>4993</v>
      </c>
      <c r="H45" s="42">
        <f t="shared" si="4"/>
        <v>53744</v>
      </c>
      <c r="J45" s="6"/>
      <c r="K45" s="6"/>
    </row>
    <row r="46" spans="1:11" x14ac:dyDescent="0.2">
      <c r="A46" s="51" t="s">
        <v>49</v>
      </c>
      <c r="B46" s="24" t="s">
        <v>11</v>
      </c>
      <c r="C46" s="48"/>
      <c r="D46" s="48"/>
      <c r="E46" s="31">
        <f>C46+D46</f>
        <v>0</v>
      </c>
      <c r="F46" s="48"/>
      <c r="G46" s="48"/>
      <c r="H46" s="47">
        <f t="shared" si="3"/>
        <v>0</v>
      </c>
      <c r="J46" s="6"/>
      <c r="K46" s="6"/>
    </row>
    <row r="47" spans="1:11" x14ac:dyDescent="0.2">
      <c r="A47" s="51" t="s">
        <v>114</v>
      </c>
      <c r="B47" s="24" t="s">
        <v>113</v>
      </c>
      <c r="C47" s="48">
        <v>200</v>
      </c>
      <c r="D47" s="48"/>
      <c r="E47" s="31">
        <f t="shared" ref="E47:E57" si="5">C47+D47</f>
        <v>200</v>
      </c>
      <c r="F47" s="48"/>
      <c r="G47" s="48"/>
      <c r="H47" s="47">
        <f t="shared" si="3"/>
        <v>0</v>
      </c>
      <c r="J47" s="6"/>
      <c r="K47" s="6"/>
    </row>
    <row r="48" spans="1:11" x14ac:dyDescent="0.2">
      <c r="A48" s="51" t="s">
        <v>50</v>
      </c>
      <c r="B48" s="24" t="s">
        <v>12</v>
      </c>
      <c r="C48" s="48">
        <v>2000</v>
      </c>
      <c r="D48" s="48"/>
      <c r="E48" s="31">
        <f t="shared" si="5"/>
        <v>2000</v>
      </c>
      <c r="F48" s="48"/>
      <c r="G48" s="48"/>
      <c r="H48" s="47">
        <f t="shared" si="3"/>
        <v>0</v>
      </c>
      <c r="J48" s="6"/>
      <c r="K48" s="6"/>
    </row>
    <row r="49" spans="1:11" x14ac:dyDescent="0.2">
      <c r="A49" s="51" t="s">
        <v>116</v>
      </c>
      <c r="B49" s="24" t="s">
        <v>115</v>
      </c>
      <c r="C49" s="48"/>
      <c r="D49" s="48"/>
      <c r="E49" s="31">
        <f t="shared" si="5"/>
        <v>0</v>
      </c>
      <c r="F49" s="48"/>
      <c r="G49" s="48"/>
      <c r="H49" s="47">
        <f t="shared" si="3"/>
        <v>0</v>
      </c>
      <c r="J49" s="6"/>
      <c r="K49" s="6"/>
    </row>
    <row r="50" spans="1:11" x14ac:dyDescent="0.2">
      <c r="A50" s="51" t="s">
        <v>51</v>
      </c>
      <c r="B50" s="24" t="s">
        <v>13</v>
      </c>
      <c r="C50" s="48">
        <v>23000</v>
      </c>
      <c r="D50" s="48"/>
      <c r="E50" s="31">
        <f t="shared" si="5"/>
        <v>23000</v>
      </c>
      <c r="F50" s="48">
        <v>12331</v>
      </c>
      <c r="G50" s="48"/>
      <c r="H50" s="47">
        <f t="shared" si="3"/>
        <v>12331</v>
      </c>
      <c r="J50" s="6"/>
      <c r="K50" s="6"/>
    </row>
    <row r="51" spans="1:11" x14ac:dyDescent="0.2">
      <c r="A51" s="51" t="s">
        <v>52</v>
      </c>
      <c r="B51" s="24" t="s">
        <v>14</v>
      </c>
      <c r="C51" s="48">
        <v>24000</v>
      </c>
      <c r="D51" s="48">
        <v>5000</v>
      </c>
      <c r="E51" s="31">
        <f t="shared" si="5"/>
        <v>29000</v>
      </c>
      <c r="F51" s="48">
        <f>18888+7</f>
        <v>18895</v>
      </c>
      <c r="G51" s="48">
        <v>4993</v>
      </c>
      <c r="H51" s="47">
        <f t="shared" si="3"/>
        <v>23888</v>
      </c>
      <c r="J51" s="6"/>
      <c r="K51" s="6"/>
    </row>
    <row r="52" spans="1:11" x14ac:dyDescent="0.2">
      <c r="A52" s="51" t="s">
        <v>53</v>
      </c>
      <c r="B52" s="24" t="s">
        <v>15</v>
      </c>
      <c r="C52" s="48">
        <v>26000</v>
      </c>
      <c r="D52" s="48"/>
      <c r="E52" s="31">
        <f t="shared" si="5"/>
        <v>26000</v>
      </c>
      <c r="F52" s="48">
        <v>14457</v>
      </c>
      <c r="G52" s="48"/>
      <c r="H52" s="47">
        <f t="shared" si="3"/>
        <v>14457</v>
      </c>
      <c r="J52" s="6"/>
      <c r="K52" s="6"/>
    </row>
    <row r="53" spans="1:11" x14ac:dyDescent="0.2">
      <c r="A53" s="51" t="s">
        <v>54</v>
      </c>
      <c r="B53" s="24" t="s">
        <v>16</v>
      </c>
      <c r="C53" s="48">
        <v>7000</v>
      </c>
      <c r="D53" s="48"/>
      <c r="E53" s="31">
        <f t="shared" si="5"/>
        <v>7000</v>
      </c>
      <c r="F53" s="48">
        <v>1753</v>
      </c>
      <c r="G53" s="48"/>
      <c r="H53" s="47">
        <f t="shared" si="3"/>
        <v>1753</v>
      </c>
      <c r="J53" s="6"/>
      <c r="K53" s="6"/>
    </row>
    <row r="54" spans="1:11" x14ac:dyDescent="0.2">
      <c r="A54" s="51" t="s">
        <v>55</v>
      </c>
      <c r="B54" s="24" t="s">
        <v>17</v>
      </c>
      <c r="C54" s="48">
        <v>3795</v>
      </c>
      <c r="D54" s="48"/>
      <c r="E54" s="31">
        <f t="shared" si="5"/>
        <v>3795</v>
      </c>
      <c r="F54" s="48">
        <v>845</v>
      </c>
      <c r="G54" s="48"/>
      <c r="H54" s="47">
        <f t="shared" si="3"/>
        <v>845</v>
      </c>
      <c r="J54" s="6"/>
      <c r="K54" s="6"/>
    </row>
    <row r="55" spans="1:11" x14ac:dyDescent="0.2">
      <c r="A55" s="51" t="s">
        <v>89</v>
      </c>
      <c r="B55" s="24" t="s">
        <v>90</v>
      </c>
      <c r="C55" s="48"/>
      <c r="D55" s="48"/>
      <c r="E55" s="31">
        <f t="shared" si="5"/>
        <v>0</v>
      </c>
      <c r="F55" s="48"/>
      <c r="G55" s="48"/>
      <c r="H55" s="47">
        <f t="shared" si="3"/>
        <v>0</v>
      </c>
      <c r="J55" s="6"/>
      <c r="K55" s="6"/>
    </row>
    <row r="56" spans="1:11" x14ac:dyDescent="0.2">
      <c r="A56" s="51" t="s">
        <v>56</v>
      </c>
      <c r="B56" s="24" t="s">
        <v>18</v>
      </c>
      <c r="C56" s="48">
        <v>1100</v>
      </c>
      <c r="D56" s="48"/>
      <c r="E56" s="31">
        <f t="shared" si="5"/>
        <v>1100</v>
      </c>
      <c r="F56" s="48">
        <v>470</v>
      </c>
      <c r="G56" s="48"/>
      <c r="H56" s="47">
        <f t="shared" si="3"/>
        <v>470</v>
      </c>
      <c r="J56" s="6"/>
      <c r="K56" s="6"/>
    </row>
    <row r="57" spans="1:11" ht="22.5" x14ac:dyDescent="0.2">
      <c r="A57" s="51" t="s">
        <v>57</v>
      </c>
      <c r="B57" s="40" t="s">
        <v>19</v>
      </c>
      <c r="C57" s="48">
        <v>100</v>
      </c>
      <c r="D57" s="48"/>
      <c r="E57" s="31">
        <f t="shared" si="5"/>
        <v>100</v>
      </c>
      <c r="F57" s="48"/>
      <c r="G57" s="48"/>
      <c r="H57" s="47">
        <f t="shared" si="3"/>
        <v>0</v>
      </c>
      <c r="J57" s="6"/>
      <c r="K57" s="6"/>
    </row>
    <row r="58" spans="1:11" ht="22.5" x14ac:dyDescent="0.2">
      <c r="A58" s="59" t="s">
        <v>58</v>
      </c>
      <c r="B58" s="44" t="s">
        <v>20</v>
      </c>
      <c r="C58" s="42">
        <f>C59+C60</f>
        <v>27393</v>
      </c>
      <c r="D58" s="42">
        <f>D59+D60</f>
        <v>10000</v>
      </c>
      <c r="E58" s="42">
        <f>SUM(E59:E60)</f>
        <v>37393</v>
      </c>
      <c r="F58" s="42">
        <f>F59+F60</f>
        <v>2743</v>
      </c>
      <c r="G58" s="42">
        <f>G59+G60</f>
        <v>10000</v>
      </c>
      <c r="H58" s="42">
        <f t="shared" si="3"/>
        <v>12743</v>
      </c>
      <c r="J58" s="6"/>
      <c r="K58" s="6"/>
    </row>
    <row r="59" spans="1:11" ht="22.5" x14ac:dyDescent="0.2">
      <c r="A59" s="57" t="s">
        <v>59</v>
      </c>
      <c r="B59" s="40" t="s">
        <v>21</v>
      </c>
      <c r="C59" s="31">
        <v>97</v>
      </c>
      <c r="D59" s="48"/>
      <c r="E59" s="31">
        <f>C59+D59</f>
        <v>97</v>
      </c>
      <c r="F59" s="31">
        <v>97</v>
      </c>
      <c r="G59" s="31"/>
      <c r="H59" s="47">
        <f t="shared" si="3"/>
        <v>97</v>
      </c>
      <c r="J59" s="6"/>
      <c r="K59" s="6"/>
    </row>
    <row r="60" spans="1:11" ht="22.5" x14ac:dyDescent="0.2">
      <c r="A60" s="57" t="s">
        <v>60</v>
      </c>
      <c r="B60" s="40" t="s">
        <v>22</v>
      </c>
      <c r="C60" s="31">
        <v>27296</v>
      </c>
      <c r="D60" s="31">
        <v>10000</v>
      </c>
      <c r="E60" s="31">
        <f>C60+D60</f>
        <v>37296</v>
      </c>
      <c r="F60" s="31">
        <v>2646</v>
      </c>
      <c r="G60" s="31">
        <v>10000</v>
      </c>
      <c r="H60" s="47">
        <f t="shared" si="3"/>
        <v>12646</v>
      </c>
      <c r="J60" s="6"/>
      <c r="K60" s="6"/>
    </row>
    <row r="61" spans="1:11" ht="14.25" customHeight="1" x14ac:dyDescent="0.2">
      <c r="A61" s="59" t="s">
        <v>125</v>
      </c>
      <c r="B61" s="44" t="s">
        <v>127</v>
      </c>
      <c r="C61" s="42">
        <f t="shared" ref="C61:H61" si="6">+C62</f>
        <v>100</v>
      </c>
      <c r="D61" s="42">
        <f t="shared" si="6"/>
        <v>0</v>
      </c>
      <c r="E61" s="42">
        <f t="shared" si="6"/>
        <v>100</v>
      </c>
      <c r="F61" s="42">
        <f t="shared" si="6"/>
        <v>100</v>
      </c>
      <c r="G61" s="42">
        <f t="shared" si="6"/>
        <v>0</v>
      </c>
      <c r="H61" s="42">
        <f t="shared" si="6"/>
        <v>100</v>
      </c>
      <c r="J61" s="6"/>
      <c r="K61" s="6"/>
    </row>
    <row r="62" spans="1:11" s="76" customFormat="1" ht="14.25" customHeight="1" x14ac:dyDescent="0.2">
      <c r="A62" s="57" t="s">
        <v>126</v>
      </c>
      <c r="B62" s="78" t="s">
        <v>127</v>
      </c>
      <c r="C62" s="47">
        <v>100</v>
      </c>
      <c r="D62" s="47"/>
      <c r="E62" s="47">
        <f>C62+D62</f>
        <v>100</v>
      </c>
      <c r="F62" s="47">
        <v>100</v>
      </c>
      <c r="G62" s="47"/>
      <c r="H62" s="47">
        <f>F62+G62</f>
        <v>100</v>
      </c>
      <c r="J62" s="77"/>
      <c r="K62" s="77"/>
    </row>
    <row r="63" spans="1:11" s="76" customFormat="1" ht="14.25" customHeight="1" x14ac:dyDescent="0.2">
      <c r="A63" s="59" t="s">
        <v>129</v>
      </c>
      <c r="B63" s="44" t="s">
        <v>130</v>
      </c>
      <c r="C63" s="42">
        <f t="shared" ref="C63:H63" si="7">+C64</f>
        <v>4</v>
      </c>
      <c r="D63" s="42">
        <f t="shared" si="7"/>
        <v>0</v>
      </c>
      <c r="E63" s="42">
        <f t="shared" si="7"/>
        <v>4</v>
      </c>
      <c r="F63" s="42">
        <f t="shared" si="7"/>
        <v>4</v>
      </c>
      <c r="G63" s="42">
        <f t="shared" si="7"/>
        <v>0</v>
      </c>
      <c r="H63" s="42">
        <f t="shared" si="7"/>
        <v>4</v>
      </c>
      <c r="J63" s="77"/>
      <c r="K63" s="77"/>
    </row>
    <row r="64" spans="1:11" s="76" customFormat="1" ht="14.25" customHeight="1" x14ac:dyDescent="0.2">
      <c r="A64" s="57" t="s">
        <v>128</v>
      </c>
      <c r="B64" s="78" t="s">
        <v>130</v>
      </c>
      <c r="C64" s="47">
        <v>4</v>
      </c>
      <c r="D64" s="47"/>
      <c r="E64" s="47">
        <f>C64+D64</f>
        <v>4</v>
      </c>
      <c r="F64" s="47">
        <v>4</v>
      </c>
      <c r="G64" s="47"/>
      <c r="H64" s="47">
        <f>F64+G64</f>
        <v>4</v>
      </c>
      <c r="J64" s="77"/>
      <c r="K64" s="77"/>
    </row>
    <row r="65" spans="1:11" ht="22.5" x14ac:dyDescent="0.2">
      <c r="A65" s="60" t="s">
        <v>87</v>
      </c>
      <c r="B65" s="25"/>
      <c r="C65" s="31"/>
      <c r="D65" s="31"/>
      <c r="E65" s="31"/>
      <c r="F65" s="31"/>
      <c r="G65" s="31"/>
      <c r="H65" s="47"/>
      <c r="J65" s="6"/>
      <c r="K65" s="6"/>
    </row>
    <row r="66" spans="1:11" x14ac:dyDescent="0.2">
      <c r="A66" s="61" t="s">
        <v>61</v>
      </c>
      <c r="B66" s="25"/>
      <c r="C66" s="31"/>
      <c r="D66" s="31"/>
      <c r="E66" s="31"/>
      <c r="F66" s="31">
        <f>F67+F68+F69</f>
        <v>0</v>
      </c>
      <c r="G66" s="31">
        <f>G67+G68+G69</f>
        <v>0</v>
      </c>
      <c r="H66" s="47">
        <f t="shared" si="3"/>
        <v>0</v>
      </c>
      <c r="J66" s="6"/>
      <c r="K66" s="6"/>
    </row>
    <row r="67" spans="1:11" x14ac:dyDescent="0.2">
      <c r="A67" s="61" t="s">
        <v>62</v>
      </c>
      <c r="B67" s="25" t="s">
        <v>23</v>
      </c>
      <c r="C67" s="31"/>
      <c r="D67" s="31"/>
      <c r="E67" s="31"/>
      <c r="F67" s="31"/>
      <c r="G67" s="31"/>
      <c r="H67" s="31"/>
      <c r="J67" s="6"/>
      <c r="K67" s="6"/>
    </row>
    <row r="68" spans="1:11" x14ac:dyDescent="0.2">
      <c r="A68" s="61" t="s">
        <v>63</v>
      </c>
      <c r="B68" s="25" t="s">
        <v>65</v>
      </c>
      <c r="C68" s="31"/>
      <c r="D68" s="31"/>
      <c r="E68" s="31"/>
      <c r="F68" s="31"/>
      <c r="G68" s="31"/>
      <c r="H68" s="31"/>
      <c r="J68" s="6"/>
    </row>
    <row r="69" spans="1:11" x14ac:dyDescent="0.2">
      <c r="A69" s="61" t="s">
        <v>64</v>
      </c>
      <c r="B69" s="25" t="s">
        <v>65</v>
      </c>
      <c r="C69" s="31"/>
      <c r="D69" s="31"/>
      <c r="E69" s="31"/>
      <c r="F69" s="31"/>
      <c r="G69" s="31"/>
      <c r="H69" s="31"/>
    </row>
    <row r="70" spans="1:11" x14ac:dyDescent="0.2">
      <c r="A70" s="61" t="s">
        <v>75</v>
      </c>
      <c r="B70" s="27"/>
      <c r="C70" s="31"/>
      <c r="D70" s="31"/>
      <c r="E70" s="31"/>
      <c r="F70" s="31"/>
      <c r="G70" s="31"/>
      <c r="H70" s="31"/>
      <c r="J70" s="6"/>
    </row>
    <row r="71" spans="1:11" x14ac:dyDescent="0.2">
      <c r="A71" s="60" t="s">
        <v>76</v>
      </c>
      <c r="B71" s="22"/>
      <c r="C71" s="31"/>
      <c r="D71" s="31"/>
      <c r="E71" s="31"/>
      <c r="F71" s="31"/>
      <c r="G71" s="31"/>
      <c r="H71" s="31"/>
    </row>
    <row r="72" spans="1:11" x14ac:dyDescent="0.2">
      <c r="A72" s="61" t="s">
        <v>77</v>
      </c>
      <c r="B72" s="26"/>
      <c r="C72" s="31"/>
      <c r="D72" s="31"/>
      <c r="E72" s="31"/>
      <c r="F72" s="31"/>
      <c r="G72" s="31"/>
      <c r="H72" s="31"/>
    </row>
    <row r="73" spans="1:11" ht="12" thickBot="1" x14ac:dyDescent="0.25">
      <c r="A73" s="61" t="s">
        <v>78</v>
      </c>
      <c r="B73" s="27"/>
      <c r="C73" s="31"/>
      <c r="D73" s="31"/>
      <c r="E73" s="35"/>
      <c r="F73" s="35"/>
      <c r="G73" s="35"/>
      <c r="H73" s="35"/>
    </row>
    <row r="74" spans="1:11" ht="12" thickBot="1" x14ac:dyDescent="0.25">
      <c r="A74" s="62" t="s">
        <v>66</v>
      </c>
      <c r="B74" s="18" t="s">
        <v>67</v>
      </c>
      <c r="C74" s="32">
        <f>C31</f>
        <v>327687</v>
      </c>
      <c r="D74" s="32">
        <f>D31</f>
        <v>71205</v>
      </c>
      <c r="E74" s="32">
        <f>SUM(C74:D74)</f>
        <v>398892</v>
      </c>
      <c r="F74" s="37">
        <f>F33+F65+F66</f>
        <v>226705</v>
      </c>
      <c r="G74" s="37">
        <f>G33+G65+G66</f>
        <v>71198</v>
      </c>
      <c r="H74" s="37">
        <f>F74+G74</f>
        <v>297903</v>
      </c>
      <c r="J74" s="6"/>
    </row>
    <row r="75" spans="1:11" ht="12" thickBot="1" x14ac:dyDescent="0.25">
      <c r="A75" s="70" t="s">
        <v>68</v>
      </c>
      <c r="B75" s="67"/>
      <c r="C75" s="32"/>
      <c r="D75" s="32"/>
      <c r="E75" s="32"/>
      <c r="F75" s="37"/>
      <c r="G75" s="37"/>
      <c r="H75" s="37"/>
    </row>
    <row r="76" spans="1:11" ht="12" thickBot="1" x14ac:dyDescent="0.25">
      <c r="A76" s="69" t="s">
        <v>79</v>
      </c>
      <c r="B76" s="68"/>
      <c r="C76" s="33">
        <f>SUM(C74/E74)</f>
        <v>0.82149303570891374</v>
      </c>
      <c r="D76" s="33">
        <f>SUM(D74/E74)</f>
        <v>0.17850696429108631</v>
      </c>
      <c r="E76" s="33">
        <f>SUM(C76:D76)</f>
        <v>1</v>
      </c>
      <c r="F76" s="33">
        <f>F74/H74</f>
        <v>0.76100274250343236</v>
      </c>
      <c r="G76" s="33">
        <f>G74/H74</f>
        <v>0.23899725749656767</v>
      </c>
      <c r="H76" s="33">
        <f>SUM(F76:G76)</f>
        <v>1</v>
      </c>
    </row>
    <row r="77" spans="1:11" ht="11.1" customHeight="1" x14ac:dyDescent="0.2"/>
    <row r="78" spans="1:11" ht="11.1" customHeight="1" x14ac:dyDescent="0.2">
      <c r="C78" s="6"/>
      <c r="D78" s="6"/>
      <c r="E78" s="6"/>
      <c r="F78" s="6"/>
      <c r="G78" s="6"/>
      <c r="H78" s="6"/>
    </row>
    <row r="79" spans="1:11" ht="19.5" customHeight="1" x14ac:dyDescent="0.2">
      <c r="A79" s="63" t="s">
        <v>117</v>
      </c>
      <c r="B79" s="64"/>
      <c r="C79" s="1"/>
      <c r="D79" s="65"/>
      <c r="E79" s="63" t="s">
        <v>119</v>
      </c>
    </row>
    <row r="80" spans="1:11" ht="11.1" customHeight="1" x14ac:dyDescent="0.2">
      <c r="A80" s="63" t="s">
        <v>118</v>
      </c>
      <c r="B80" s="64"/>
      <c r="C80" s="66"/>
      <c r="D80" s="65"/>
      <c r="E80" s="63" t="s">
        <v>120</v>
      </c>
    </row>
    <row r="81" spans="1:7" ht="11.1" customHeight="1" x14ac:dyDescent="0.2">
      <c r="A81" s="7"/>
      <c r="B81" s="65"/>
      <c r="C81" s="71"/>
      <c r="D81" s="71"/>
      <c r="E81" s="65"/>
    </row>
    <row r="83" spans="1:7" x14ac:dyDescent="0.2">
      <c r="E83" s="6"/>
      <c r="G83" s="6"/>
    </row>
  </sheetData>
  <mergeCells count="5">
    <mergeCell ref="G1:H1"/>
    <mergeCell ref="C3:G3"/>
    <mergeCell ref="C5:E5"/>
    <mergeCell ref="F5:G5"/>
    <mergeCell ref="H5:H8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95" fitToHeight="0" orientation="portrait" r:id="rId1"/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D.hristova</cp:lastModifiedBy>
  <cp:lastPrinted>2021-07-19T14:28:19Z</cp:lastPrinted>
  <dcterms:created xsi:type="dcterms:W3CDTF">2018-01-16T10:58:23Z</dcterms:created>
  <dcterms:modified xsi:type="dcterms:W3CDTF">2021-07-19T14:28:46Z</dcterms:modified>
</cp:coreProperties>
</file>