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UDGET_OTCHET\Отчет за изпълнение 2022 г\ИНФОРМАЦИЯ ОТ ОП\"/>
    </mc:Choice>
  </mc:AlternateContent>
  <bookViews>
    <workbookView xWindow="0" yWindow="0" windowWidth="24000" windowHeight="8580"/>
  </bookViews>
  <sheets>
    <sheet name="2021" sheetId="2" r:id="rId1"/>
    <sheet name="Лист3" sheetId="3" r:id="rId2"/>
  </sheets>
  <calcPr calcId="162913"/>
</workbook>
</file>

<file path=xl/calcChain.xml><?xml version="1.0" encoding="utf-8"?>
<calcChain xmlns="http://schemas.openxmlformats.org/spreadsheetml/2006/main">
  <c r="H10" i="2" l="1"/>
  <c r="J14" i="2" l="1"/>
  <c r="J16" i="2"/>
  <c r="J15" i="2" l="1"/>
  <c r="J13" i="2"/>
  <c r="J12" i="2"/>
  <c r="J11" i="2"/>
  <c r="G10" i="2"/>
  <c r="J10" i="2" l="1"/>
  <c r="I20" i="2"/>
  <c r="H20" i="2"/>
  <c r="G20" i="2"/>
  <c r="I25" i="2"/>
  <c r="H25" i="2"/>
  <c r="G25" i="2"/>
  <c r="I30" i="2"/>
  <c r="H30" i="2"/>
  <c r="G30" i="2"/>
  <c r="I40" i="2"/>
  <c r="H40" i="2"/>
  <c r="G40" i="2"/>
  <c r="J31" i="2"/>
  <c r="J29" i="2"/>
  <c r="J28" i="2"/>
  <c r="J27" i="2"/>
  <c r="J26" i="2"/>
  <c r="J24" i="2"/>
  <c r="J23" i="2"/>
  <c r="J22" i="2"/>
  <c r="J21" i="2"/>
  <c r="J19" i="2"/>
  <c r="J42" i="2"/>
  <c r="J41" i="2"/>
  <c r="J39" i="2"/>
  <c r="J38" i="2"/>
  <c r="J37" i="2"/>
  <c r="J36" i="2"/>
  <c r="J35" i="2"/>
  <c r="J34" i="2"/>
  <c r="J33" i="2"/>
  <c r="J32" i="2"/>
  <c r="F36" i="2"/>
  <c r="F33" i="2"/>
  <c r="F32" i="2"/>
  <c r="J40" i="2" l="1"/>
  <c r="I52" i="2"/>
  <c r="G52" i="2"/>
  <c r="H52" i="2"/>
  <c r="I18" i="2"/>
  <c r="I17" i="2" s="1"/>
  <c r="H18" i="2"/>
  <c r="H17" i="2" s="1"/>
  <c r="G18" i="2"/>
  <c r="G17" i="2" s="1"/>
  <c r="J20" i="2"/>
  <c r="J30" i="2"/>
  <c r="J25" i="2"/>
  <c r="F51" i="2"/>
  <c r="F50" i="2"/>
  <c r="F49" i="2"/>
  <c r="F48" i="2"/>
  <c r="F47" i="2"/>
  <c r="F46" i="2"/>
  <c r="F45" i="2"/>
  <c r="D44" i="2"/>
  <c r="F44" i="2" s="1"/>
  <c r="F43" i="2"/>
  <c r="F42" i="2"/>
  <c r="F41" i="2"/>
  <c r="E40" i="2"/>
  <c r="D40" i="2"/>
  <c r="C40" i="2"/>
  <c r="F39" i="2"/>
  <c r="F38" i="2"/>
  <c r="F37" i="2"/>
  <c r="F35" i="2"/>
  <c r="F34" i="2"/>
  <c r="F31" i="2"/>
  <c r="E30" i="2"/>
  <c r="D30" i="2"/>
  <c r="C30" i="2"/>
  <c r="F29" i="2"/>
  <c r="F28" i="2"/>
  <c r="F27" i="2"/>
  <c r="F26" i="2"/>
  <c r="E25" i="2"/>
  <c r="D25" i="2"/>
  <c r="C25" i="2"/>
  <c r="F24" i="2"/>
  <c r="F23" i="2"/>
  <c r="F22" i="2"/>
  <c r="F21" i="2"/>
  <c r="E20" i="2"/>
  <c r="D20" i="2"/>
  <c r="C20" i="2"/>
  <c r="F19" i="2"/>
  <c r="F15" i="2"/>
  <c r="F13" i="2"/>
  <c r="F12" i="2"/>
  <c r="F11" i="2"/>
  <c r="D10" i="2"/>
  <c r="C10" i="2"/>
  <c r="J52" i="2" l="1"/>
  <c r="N24" i="2" s="1"/>
  <c r="J18" i="2"/>
  <c r="J17" i="2"/>
  <c r="E18" i="2"/>
  <c r="E17" i="2" s="1"/>
  <c r="E52" i="2"/>
  <c r="F25" i="2"/>
  <c r="D18" i="2"/>
  <c r="D17" i="2" s="1"/>
  <c r="F10" i="2"/>
  <c r="D52" i="2"/>
  <c r="F40" i="2"/>
  <c r="F30" i="2"/>
  <c r="C18" i="2"/>
  <c r="C17" i="2" s="1"/>
  <c r="C52" i="2"/>
  <c r="F20" i="2"/>
  <c r="F52" i="2" l="1"/>
  <c r="F17" i="2"/>
  <c r="F18" i="2"/>
</calcChain>
</file>

<file path=xl/sharedStrings.xml><?xml version="1.0" encoding="utf-8"?>
<sst xmlns="http://schemas.openxmlformats.org/spreadsheetml/2006/main" count="133" uniqueCount="99">
  <si>
    <t xml:space="preserve">                                                                                ОП " СТОПАНСКА И ОХРАНИТЕЛНА ДЕЙНОСТ "</t>
  </si>
  <si>
    <t>ВИД  ПРИХОДИ И РАЗХОДИ</t>
  </si>
  <si>
    <t>§§</t>
  </si>
  <si>
    <t xml:space="preserve">за дейност </t>
  </si>
  <si>
    <t>за стоп. дейност</t>
  </si>
  <si>
    <t xml:space="preserve">в.т. ч. </t>
  </si>
  <si>
    <t xml:space="preserve">Общо за </t>
  </si>
  <si>
    <t xml:space="preserve">финан. пряко от </t>
  </si>
  <si>
    <t>собствени</t>
  </si>
  <si>
    <t xml:space="preserve">за управление </t>
  </si>
  <si>
    <t>предприятието</t>
  </si>
  <si>
    <t>общ. бюджет</t>
  </si>
  <si>
    <t>прходи</t>
  </si>
  <si>
    <t>на предприятието</t>
  </si>
  <si>
    <t xml:space="preserve">А. ПРИХОДИ ОТ ДЕЙНОСТТА - ОБЩО </t>
  </si>
  <si>
    <t xml:space="preserve"> </t>
  </si>
  <si>
    <t>1. За дейности, финансирани пряко от общински бюджет</t>
  </si>
  <si>
    <t>2. Нетни приходи от продажба на стоки и услуги на трети лица</t>
  </si>
  <si>
    <t>24-04</t>
  </si>
  <si>
    <t xml:space="preserve">в. т. ч. </t>
  </si>
  <si>
    <t>Б. Текущи разходи по дейността общо</t>
  </si>
  <si>
    <t xml:space="preserve">I Преки текущи разходи </t>
  </si>
  <si>
    <t>1. Запл.за перс., нает по тр. и сл. прав.</t>
  </si>
  <si>
    <t>01-01</t>
  </si>
  <si>
    <t>2. Др. възнагр. и плащ. за персонал.</t>
  </si>
  <si>
    <t>02-00</t>
  </si>
  <si>
    <t>2.1. За персонала по извънтрудови правоотношения</t>
  </si>
  <si>
    <t>02*01</t>
  </si>
  <si>
    <t>2.2. Изплатени суми СБКО</t>
  </si>
  <si>
    <t>02*05</t>
  </si>
  <si>
    <t>2.3. Обезщетения с х-р на възнаграждения</t>
  </si>
  <si>
    <t>02*08</t>
  </si>
  <si>
    <t>2.4. Други плащания и възнаграждения</t>
  </si>
  <si>
    <t>02*09</t>
  </si>
  <si>
    <t>3. Задълж.осигур.вноски от работадател</t>
  </si>
  <si>
    <t>05-00</t>
  </si>
  <si>
    <t>3.1. Осигур.вноски от работод. за ДОО</t>
  </si>
  <si>
    <t>05-51</t>
  </si>
  <si>
    <t>3.2. Осиг. вн. от работод. за УПФ</t>
  </si>
  <si>
    <t>05-52</t>
  </si>
  <si>
    <t>3.3. Здравно осигур. вноски от работод.</t>
  </si>
  <si>
    <t>05-60</t>
  </si>
  <si>
    <t>3.4. Вноски за допълн. задълж.осигур.</t>
  </si>
  <si>
    <t>05-80</t>
  </si>
  <si>
    <t>4. Издръжка</t>
  </si>
  <si>
    <t>10-00</t>
  </si>
  <si>
    <t>4.1. Храна</t>
  </si>
  <si>
    <t>10-11</t>
  </si>
  <si>
    <t>4.2. Пост. инвент. и облекло</t>
  </si>
  <si>
    <t>10-13</t>
  </si>
  <si>
    <t>4.3 Материали</t>
  </si>
  <si>
    <t>10-15</t>
  </si>
  <si>
    <t>4.4. Вода,горива и енергия</t>
  </si>
  <si>
    <t>10-16</t>
  </si>
  <si>
    <t>4.5 Разходи за външни услуги</t>
  </si>
  <si>
    <t>10-20</t>
  </si>
  <si>
    <t>4.6. Текущ ремонт</t>
  </si>
  <si>
    <t>10-30</t>
  </si>
  <si>
    <t>4.7. Командировки в страната</t>
  </si>
  <si>
    <t>10-51</t>
  </si>
  <si>
    <t>4.8. Разходи за застраховки</t>
  </si>
  <si>
    <t>10-62</t>
  </si>
  <si>
    <t>4.9. Глоби, неуст. нак.лих.и съд. обезщ.</t>
  </si>
  <si>
    <t>10-92</t>
  </si>
  <si>
    <t>5. Платени данъци, такси и админ.санкции</t>
  </si>
  <si>
    <t>19-00</t>
  </si>
  <si>
    <t>5.1. Платени държ.данъци,такси, нак.лихви</t>
  </si>
  <si>
    <t>19-01</t>
  </si>
  <si>
    <t>5.2. Платени общ.данъци,такси, нак.лихви</t>
  </si>
  <si>
    <t>19-81</t>
  </si>
  <si>
    <t>II. Разпределяеми разходи от управление на предприятието</t>
  </si>
  <si>
    <t>В.КАПИТАЛОВИ РАЗХОДИ</t>
  </si>
  <si>
    <t>1. Основен ремонт на ДМА</t>
  </si>
  <si>
    <t>51-00</t>
  </si>
  <si>
    <t>2. Придобиване на ДМА</t>
  </si>
  <si>
    <t>52-00</t>
  </si>
  <si>
    <t>3. Други</t>
  </si>
  <si>
    <t>52-01</t>
  </si>
  <si>
    <t>Г. ФИНАНСОВИ РАЗХОДИ</t>
  </si>
  <si>
    <t>Д. РАЗХОДИ ЗА ДАНЪЦИ</t>
  </si>
  <si>
    <t>Е. НЕТНА ПЕЧАЛБА</t>
  </si>
  <si>
    <t>52-02</t>
  </si>
  <si>
    <t>Ж. БЮДЖЕТЕН КРЕДИТ</t>
  </si>
  <si>
    <t>ВСИЧКО РАЗХОДИ</t>
  </si>
  <si>
    <t>Х</t>
  </si>
  <si>
    <t>1. В сума</t>
  </si>
  <si>
    <t>2. В % от приходите</t>
  </si>
  <si>
    <t>Изготвил:</t>
  </si>
  <si>
    <t>Ръководител:</t>
  </si>
  <si>
    <t>М. Каракашева</t>
  </si>
  <si>
    <t>З. Захариев</t>
  </si>
  <si>
    <t>Приложение № 18</t>
  </si>
  <si>
    <t>ОТЧЕТ /в лева/</t>
  </si>
  <si>
    <t>ПЛАН в лева/</t>
  </si>
  <si>
    <t>Дейност 898</t>
  </si>
  <si>
    <t>37-09</t>
  </si>
  <si>
    <t>37-01</t>
  </si>
  <si>
    <t xml:space="preserve"> Преходен остатък </t>
  </si>
  <si>
    <t xml:space="preserve">                                                                                                  ОТЧЕТ  НА  ПЛАН - СМЕТКАТА  ЗА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</si>
</sst>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49" fontId="2" fillId="0" borderId="11" xfId="0" applyNumberFormat="1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2" fillId="0" borderId="1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3" fillId="0" borderId="10" xfId="0" applyFont="1" applyBorder="1"/>
    <xf numFmtId="16" fontId="2" fillId="0" borderId="11" xfId="0" applyNumberFormat="1" applyFont="1" applyBorder="1" applyAlignment="1">
      <alignment horizontal="center"/>
    </xf>
    <xf numFmtId="0" fontId="3" fillId="0" borderId="15" xfId="0" applyFont="1" applyBorder="1"/>
    <xf numFmtId="0" fontId="2" fillId="0" borderId="15" xfId="0" applyFont="1" applyBorder="1"/>
    <xf numFmtId="49" fontId="4" fillId="0" borderId="16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0" fontId="2" fillId="0" borderId="19" xfId="0" applyFont="1" applyBorder="1"/>
    <xf numFmtId="0" fontId="2" fillId="0" borderId="19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3" fillId="0" borderId="22" xfId="0" applyFont="1" applyBorder="1"/>
    <xf numFmtId="0" fontId="2" fillId="0" borderId="23" xfId="0" applyFont="1" applyBorder="1" applyAlignment="1">
      <alignment horizontal="center"/>
    </xf>
    <xf numFmtId="0" fontId="2" fillId="0" borderId="0" xfId="0" applyFont="1" applyFill="1" applyBorder="1"/>
    <xf numFmtId="0" fontId="4" fillId="0" borderId="0" xfId="0" applyFont="1"/>
    <xf numFmtId="0" fontId="3" fillId="2" borderId="10" xfId="0" applyFont="1" applyFill="1" applyBorder="1" applyAlignment="1">
      <alignment horizontal="left"/>
    </xf>
    <xf numFmtId="0" fontId="3" fillId="0" borderId="11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1" fillId="0" borderId="12" xfId="0" applyFont="1" applyBorder="1" applyAlignment="1">
      <alignment horizontal="center"/>
    </xf>
    <xf numFmtId="0" fontId="1" fillId="0" borderId="34" xfId="0" applyFont="1" applyBorder="1"/>
    <xf numFmtId="0" fontId="1" fillId="0" borderId="35" xfId="0" applyFont="1" applyBorder="1"/>
    <xf numFmtId="0" fontId="1" fillId="0" borderId="20" xfId="0" applyFont="1" applyBorder="1"/>
    <xf numFmtId="0" fontId="2" fillId="2" borderId="13" xfId="0" applyFont="1" applyFill="1" applyBorder="1"/>
    <xf numFmtId="49" fontId="3" fillId="2" borderId="11" xfId="0" applyNumberFormat="1" applyFont="1" applyFill="1" applyBorder="1" applyAlignment="1">
      <alignment horizontal="center"/>
    </xf>
    <xf numFmtId="0" fontId="1" fillId="2" borderId="0" xfId="0" applyFont="1" applyFill="1"/>
    <xf numFmtId="0" fontId="2" fillId="2" borderId="10" xfId="0" applyFont="1" applyFill="1" applyBorder="1"/>
    <xf numFmtId="0" fontId="2" fillId="2" borderId="11" xfId="0" applyFont="1" applyFill="1" applyBorder="1" applyAlignment="1">
      <alignment horizontal="center"/>
    </xf>
    <xf numFmtId="0" fontId="2" fillId="0" borderId="10" xfId="0" applyFont="1" applyFill="1" applyBorder="1"/>
    <xf numFmtId="0" fontId="2" fillId="0" borderId="11" xfId="0" applyFont="1" applyFill="1" applyBorder="1" applyAlignment="1">
      <alignment horizontal="center"/>
    </xf>
    <xf numFmtId="0" fontId="1" fillId="0" borderId="0" xfId="0" applyFont="1" applyFill="1"/>
    <xf numFmtId="0" fontId="3" fillId="0" borderId="15" xfId="0" applyFont="1" applyFill="1" applyBorder="1"/>
    <xf numFmtId="49" fontId="3" fillId="0" borderId="11" xfId="0" applyNumberFormat="1" applyFont="1" applyFill="1" applyBorder="1" applyAlignment="1">
      <alignment horizontal="center"/>
    </xf>
    <xf numFmtId="0" fontId="3" fillId="0" borderId="10" xfId="0" applyFont="1" applyFill="1" applyBorder="1"/>
    <xf numFmtId="0" fontId="2" fillId="0" borderId="10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49" fontId="2" fillId="0" borderId="11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0" fontId="2" fillId="0" borderId="15" xfId="0" applyFont="1" applyFill="1" applyBorder="1"/>
    <xf numFmtId="49" fontId="4" fillId="0" borderId="16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  <xf numFmtId="0" fontId="2" fillId="0" borderId="36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6" xfId="0" applyBorder="1" applyAlignment="1"/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" xfId="0" applyFont="1" applyBorder="1" applyAlignment="1"/>
    <xf numFmtId="0" fontId="1" fillId="0" borderId="4" xfId="0" applyFont="1" applyBorder="1" applyAlignment="1"/>
    <xf numFmtId="4" fontId="2" fillId="0" borderId="14" xfId="0" applyNumberFormat="1" applyFont="1" applyBorder="1" applyAlignment="1">
      <alignment horizontal="right"/>
    </xf>
    <xf numFmtId="4" fontId="2" fillId="0" borderId="33" xfId="0" applyNumberFormat="1" applyFont="1" applyBorder="1" applyAlignment="1">
      <alignment horizontal="right"/>
    </xf>
    <xf numFmtId="4" fontId="1" fillId="0" borderId="13" xfId="0" applyNumberFormat="1" applyFont="1" applyBorder="1"/>
    <xf numFmtId="4" fontId="1" fillId="0" borderId="14" xfId="0" applyNumberFormat="1" applyFont="1" applyBorder="1"/>
    <xf numFmtId="4" fontId="1" fillId="0" borderId="33" xfId="0" applyNumberFormat="1" applyFont="1" applyBorder="1"/>
    <xf numFmtId="4" fontId="3" fillId="0" borderId="11" xfId="0" applyNumberFormat="1" applyFont="1" applyBorder="1" applyAlignment="1">
      <alignment horizontal="right"/>
    </xf>
    <xf numFmtId="4" fontId="3" fillId="0" borderId="12" xfId="0" applyNumberFormat="1" applyFont="1" applyBorder="1" applyAlignment="1">
      <alignment horizontal="right"/>
    </xf>
    <xf numFmtId="4" fontId="1" fillId="0" borderId="10" xfId="0" applyNumberFormat="1" applyFont="1" applyBorder="1"/>
    <xf numFmtId="4" fontId="1" fillId="0" borderId="11" xfId="0" applyNumberFormat="1" applyFont="1" applyBorder="1"/>
    <xf numFmtId="4" fontId="1" fillId="0" borderId="12" xfId="0" applyNumberFormat="1" applyFont="1" applyBorder="1"/>
    <xf numFmtId="4" fontId="2" fillId="2" borderId="11" xfId="0" applyNumberFormat="1" applyFont="1" applyFill="1" applyBorder="1" applyAlignment="1">
      <alignment horizontal="right"/>
    </xf>
    <xf numFmtId="4" fontId="2" fillId="2" borderId="12" xfId="0" applyNumberFormat="1" applyFont="1" applyFill="1" applyBorder="1" applyAlignment="1">
      <alignment horizontal="right"/>
    </xf>
    <xf numFmtId="4" fontId="1" fillId="2" borderId="10" xfId="0" applyNumberFormat="1" applyFont="1" applyFill="1" applyBorder="1"/>
    <xf numFmtId="4" fontId="1" fillId="2" borderId="11" xfId="0" applyNumberFormat="1" applyFont="1" applyFill="1" applyBorder="1"/>
    <xf numFmtId="4" fontId="1" fillId="2" borderId="12" xfId="0" applyNumberFormat="1" applyFont="1" applyFill="1" applyBorder="1"/>
    <xf numFmtId="4" fontId="2" fillId="0" borderId="11" xfId="0" applyNumberFormat="1" applyFont="1" applyBorder="1" applyAlignment="1">
      <alignment horizontal="right"/>
    </xf>
    <xf numFmtId="4" fontId="2" fillId="0" borderId="12" xfId="0" applyNumberFormat="1" applyFont="1" applyBorder="1" applyAlignment="1">
      <alignment horizontal="right"/>
    </xf>
    <xf numFmtId="4" fontId="2" fillId="0" borderId="11" xfId="0" applyNumberFormat="1" applyFont="1" applyFill="1" applyBorder="1" applyAlignment="1">
      <alignment horizontal="right"/>
    </xf>
    <xf numFmtId="4" fontId="2" fillId="0" borderId="12" xfId="0" applyNumberFormat="1" applyFont="1" applyFill="1" applyBorder="1" applyAlignment="1">
      <alignment horizontal="right"/>
    </xf>
    <xf numFmtId="4" fontId="1" fillId="0" borderId="10" xfId="0" applyNumberFormat="1" applyFont="1" applyFill="1" applyBorder="1"/>
    <xf numFmtId="4" fontId="1" fillId="0" borderId="11" xfId="0" applyNumberFormat="1" applyFont="1" applyFill="1" applyBorder="1"/>
    <xf numFmtId="4" fontId="1" fillId="0" borderId="12" xfId="0" applyNumberFormat="1" applyFont="1" applyFill="1" applyBorder="1"/>
    <xf numFmtId="4" fontId="2" fillId="0" borderId="19" xfId="0" applyNumberFormat="1" applyFont="1" applyBorder="1" applyAlignment="1">
      <alignment horizontal="right"/>
    </xf>
    <xf numFmtId="4" fontId="2" fillId="0" borderId="26" xfId="0" applyNumberFormat="1" applyFont="1" applyBorder="1" applyAlignment="1">
      <alignment horizontal="right"/>
    </xf>
    <xf numFmtId="4" fontId="1" fillId="0" borderId="22" xfId="0" applyNumberFormat="1" applyFont="1" applyBorder="1"/>
    <xf numFmtId="4" fontId="1" fillId="0" borderId="30" xfId="0" applyNumberFormat="1" applyFont="1" applyBorder="1"/>
    <xf numFmtId="4" fontId="1" fillId="0" borderId="26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9"/>
  <sheetViews>
    <sheetView tabSelected="1" workbookViewId="0">
      <selection activeCell="K22" sqref="K22"/>
    </sheetView>
  </sheetViews>
  <sheetFormatPr defaultRowHeight="12" x14ac:dyDescent="0.2"/>
  <cols>
    <col min="1" max="1" width="32.140625" style="1" customWidth="1"/>
    <col min="2" max="2" width="7" style="1" customWidth="1"/>
    <col min="3" max="3" width="11.28515625" style="1" customWidth="1"/>
    <col min="4" max="4" width="10.7109375" style="1" customWidth="1"/>
    <col min="5" max="5" width="11.5703125" style="1" customWidth="1"/>
    <col min="6" max="6" width="11.140625" style="1" customWidth="1"/>
    <col min="7" max="7" width="11" style="1" customWidth="1"/>
    <col min="8" max="8" width="11.140625" style="1" customWidth="1"/>
    <col min="9" max="9" width="10.140625" style="1" customWidth="1"/>
    <col min="10" max="10" width="12.42578125" style="1" customWidth="1"/>
    <col min="11" max="12" width="9.140625" style="1"/>
    <col min="13" max="13" width="10.28515625" style="1" customWidth="1"/>
    <col min="14" max="16384" width="9.140625" style="1"/>
  </cols>
  <sheetData>
    <row r="2" spans="1:10" ht="15" x14ac:dyDescent="0.25">
      <c r="A2" s="62" t="s">
        <v>98</v>
      </c>
      <c r="B2" s="62"/>
      <c r="C2" s="62"/>
      <c r="D2" s="62"/>
      <c r="E2" s="62"/>
      <c r="F2" s="63"/>
      <c r="G2" s="63"/>
      <c r="H2" s="63"/>
      <c r="I2" s="1" t="s">
        <v>91</v>
      </c>
    </row>
    <row r="3" spans="1:10" ht="15.75" thickBot="1" x14ac:dyDescent="0.3">
      <c r="A3" s="64" t="s">
        <v>0</v>
      </c>
      <c r="B3" s="64"/>
      <c r="C3" s="64"/>
      <c r="D3" s="64"/>
      <c r="E3" s="64"/>
      <c r="F3" s="65"/>
      <c r="G3" s="65"/>
      <c r="H3" s="65"/>
      <c r="I3" s="66"/>
    </row>
    <row r="4" spans="1:10" ht="12.75" thickBot="1" x14ac:dyDescent="0.25">
      <c r="A4" s="79"/>
      <c r="B4" s="80"/>
      <c r="C4" s="73" t="s">
        <v>93</v>
      </c>
      <c r="D4" s="74"/>
      <c r="E4" s="74"/>
      <c r="F4" s="75"/>
      <c r="G4" s="76" t="s">
        <v>92</v>
      </c>
      <c r="H4" s="77"/>
      <c r="I4" s="77"/>
      <c r="J4" s="78"/>
    </row>
    <row r="5" spans="1:10" ht="12.75" thickBot="1" x14ac:dyDescent="0.25">
      <c r="A5" s="4"/>
      <c r="B5" s="5"/>
      <c r="C5" s="70" t="s">
        <v>94</v>
      </c>
      <c r="D5" s="71"/>
      <c r="E5" s="72"/>
      <c r="F5" s="35"/>
      <c r="G5" s="67" t="s">
        <v>94</v>
      </c>
      <c r="H5" s="68"/>
      <c r="I5" s="69"/>
      <c r="J5" s="41"/>
    </row>
    <row r="6" spans="1:10" ht="15" customHeight="1" x14ac:dyDescent="0.2">
      <c r="A6" s="6" t="s">
        <v>1</v>
      </c>
      <c r="B6" s="7" t="s">
        <v>2</v>
      </c>
      <c r="C6" s="32" t="s">
        <v>3</v>
      </c>
      <c r="D6" s="33" t="s">
        <v>4</v>
      </c>
      <c r="E6" s="33" t="s">
        <v>5</v>
      </c>
      <c r="F6" s="35" t="s">
        <v>6</v>
      </c>
      <c r="G6" s="32" t="s">
        <v>3</v>
      </c>
      <c r="H6" s="33" t="s">
        <v>4</v>
      </c>
      <c r="I6" s="33" t="s">
        <v>5</v>
      </c>
      <c r="J6" s="35" t="s">
        <v>6</v>
      </c>
    </row>
    <row r="7" spans="1:10" x14ac:dyDescent="0.2">
      <c r="A7" s="6"/>
      <c r="B7" s="7"/>
      <c r="C7" s="31" t="s">
        <v>7</v>
      </c>
      <c r="D7" s="34" t="s">
        <v>8</v>
      </c>
      <c r="E7" s="34" t="s">
        <v>9</v>
      </c>
      <c r="F7" s="35" t="s">
        <v>10</v>
      </c>
      <c r="G7" s="31" t="s">
        <v>7</v>
      </c>
      <c r="H7" s="34" t="s">
        <v>8</v>
      </c>
      <c r="I7" s="34" t="s">
        <v>9</v>
      </c>
      <c r="J7" s="35" t="s">
        <v>10</v>
      </c>
    </row>
    <row r="8" spans="1:10" ht="12.75" thickBot="1" x14ac:dyDescent="0.25">
      <c r="A8" s="6"/>
      <c r="B8" s="7"/>
      <c r="C8" s="31" t="s">
        <v>11</v>
      </c>
      <c r="D8" s="34" t="s">
        <v>12</v>
      </c>
      <c r="E8" s="34" t="s">
        <v>13</v>
      </c>
      <c r="F8" s="36">
        <v>2022</v>
      </c>
      <c r="G8" s="31" t="s">
        <v>11</v>
      </c>
      <c r="H8" s="34" t="s">
        <v>12</v>
      </c>
      <c r="I8" s="34" t="s">
        <v>13</v>
      </c>
      <c r="J8" s="36">
        <v>2022</v>
      </c>
    </row>
    <row r="9" spans="1:10" ht="12.75" thickBot="1" x14ac:dyDescent="0.25">
      <c r="A9" s="22">
        <v>2</v>
      </c>
      <c r="B9" s="22">
        <v>3</v>
      </c>
      <c r="C9" s="22">
        <v>4</v>
      </c>
      <c r="D9" s="38">
        <v>6</v>
      </c>
      <c r="E9" s="22">
        <v>7</v>
      </c>
      <c r="F9" s="39">
        <v>9</v>
      </c>
      <c r="G9" s="42">
        <v>4</v>
      </c>
      <c r="H9" s="43">
        <v>6</v>
      </c>
      <c r="I9" s="43">
        <v>7</v>
      </c>
      <c r="J9" s="44">
        <v>9</v>
      </c>
    </row>
    <row r="10" spans="1:10" x14ac:dyDescent="0.2">
      <c r="A10" s="37" t="s">
        <v>14</v>
      </c>
      <c r="B10" s="11" t="s">
        <v>15</v>
      </c>
      <c r="C10" s="81">
        <f>C11</f>
        <v>1710333</v>
      </c>
      <c r="D10" s="81">
        <f>D12+D13+D15</f>
        <v>432800</v>
      </c>
      <c r="E10" s="81"/>
      <c r="F10" s="82">
        <f>C10+D10</f>
        <v>2143133</v>
      </c>
      <c r="G10" s="83">
        <f>G11</f>
        <v>1695628.48</v>
      </c>
      <c r="H10" s="84">
        <f>H12+H14+H16</f>
        <v>418965.67</v>
      </c>
      <c r="I10" s="84"/>
      <c r="J10" s="85">
        <f t="shared" ref="J10:J16" si="0">SUM(G10:I10)</f>
        <v>2114594.15</v>
      </c>
    </row>
    <row r="11" spans="1:10" x14ac:dyDescent="0.2">
      <c r="A11" s="8" t="s">
        <v>16</v>
      </c>
      <c r="B11" s="29" t="s">
        <v>15</v>
      </c>
      <c r="C11" s="86">
        <v>1710333</v>
      </c>
      <c r="D11" s="86"/>
      <c r="E11" s="86"/>
      <c r="F11" s="87">
        <f>C11+D11</f>
        <v>1710333</v>
      </c>
      <c r="G11" s="88">
        <v>1695628.48</v>
      </c>
      <c r="H11" s="89"/>
      <c r="I11" s="89"/>
      <c r="J11" s="90">
        <f t="shared" si="0"/>
        <v>1695628.48</v>
      </c>
    </row>
    <row r="12" spans="1:10" x14ac:dyDescent="0.2">
      <c r="A12" s="8" t="s">
        <v>17</v>
      </c>
      <c r="B12" s="12" t="s">
        <v>18</v>
      </c>
      <c r="C12" s="86"/>
      <c r="D12" s="86">
        <v>433000</v>
      </c>
      <c r="E12" s="86"/>
      <c r="F12" s="87">
        <f>C12+D12</f>
        <v>433000</v>
      </c>
      <c r="G12" s="88"/>
      <c r="H12" s="89">
        <v>419202.97</v>
      </c>
      <c r="I12" s="89"/>
      <c r="J12" s="90">
        <f t="shared" si="0"/>
        <v>419202.97</v>
      </c>
    </row>
    <row r="13" spans="1:10" x14ac:dyDescent="0.2">
      <c r="A13" s="28" t="s">
        <v>19</v>
      </c>
      <c r="B13" s="29" t="s">
        <v>15</v>
      </c>
      <c r="C13" s="86"/>
      <c r="D13" s="86"/>
      <c r="E13" s="86"/>
      <c r="F13" s="87">
        <f>C13+D13</f>
        <v>0</v>
      </c>
      <c r="G13" s="88"/>
      <c r="H13" s="89">
        <v>0</v>
      </c>
      <c r="I13" s="89"/>
      <c r="J13" s="90">
        <f t="shared" si="0"/>
        <v>0</v>
      </c>
    </row>
    <row r="14" spans="1:10" x14ac:dyDescent="0.2">
      <c r="A14" s="28" t="s">
        <v>97</v>
      </c>
      <c r="B14" s="29" t="s">
        <v>15</v>
      </c>
      <c r="C14" s="86"/>
      <c r="D14" s="86">
        <v>0</v>
      </c>
      <c r="E14" s="86"/>
      <c r="F14" s="87">
        <v>0</v>
      </c>
      <c r="G14" s="88"/>
      <c r="H14" s="89">
        <v>-52.5</v>
      </c>
      <c r="I14" s="89"/>
      <c r="J14" s="90">
        <f t="shared" si="0"/>
        <v>-52.5</v>
      </c>
    </row>
    <row r="15" spans="1:10" x14ac:dyDescent="0.2">
      <c r="A15" s="8" t="s">
        <v>96</v>
      </c>
      <c r="B15" s="29" t="s">
        <v>15</v>
      </c>
      <c r="C15" s="86"/>
      <c r="D15" s="86">
        <v>-200</v>
      </c>
      <c r="E15" s="86"/>
      <c r="F15" s="87">
        <f>C15+D15</f>
        <v>-200</v>
      </c>
      <c r="G15" s="88"/>
      <c r="H15" s="89">
        <v>0</v>
      </c>
      <c r="I15" s="89"/>
      <c r="J15" s="90">
        <f t="shared" si="0"/>
        <v>0</v>
      </c>
    </row>
    <row r="16" spans="1:10" x14ac:dyDescent="0.2">
      <c r="A16" s="8" t="s">
        <v>95</v>
      </c>
      <c r="B16" s="29" t="s">
        <v>15</v>
      </c>
      <c r="C16" s="86"/>
      <c r="D16" s="86"/>
      <c r="E16" s="86"/>
      <c r="F16" s="87"/>
      <c r="G16" s="88"/>
      <c r="H16" s="89">
        <v>-184.8</v>
      </c>
      <c r="I16" s="89"/>
      <c r="J16" s="90">
        <f t="shared" si="0"/>
        <v>-184.8</v>
      </c>
    </row>
    <row r="17" spans="1:14" x14ac:dyDescent="0.2">
      <c r="A17" s="10" t="s">
        <v>20</v>
      </c>
      <c r="B17" s="30"/>
      <c r="C17" s="86">
        <f>C18+C44</f>
        <v>1518056</v>
      </c>
      <c r="D17" s="86">
        <f t="shared" ref="D17:E17" si="1">D18+D44</f>
        <v>378377</v>
      </c>
      <c r="E17" s="86">
        <f t="shared" si="1"/>
        <v>246700</v>
      </c>
      <c r="F17" s="87">
        <f t="shared" ref="F17:F31" si="2">C17+D17+E17</f>
        <v>2143133</v>
      </c>
      <c r="G17" s="88">
        <f>G18+G44</f>
        <v>1545672.5199999998</v>
      </c>
      <c r="H17" s="89">
        <f t="shared" ref="H17:I17" si="3">H18+H44</f>
        <v>365769.54</v>
      </c>
      <c r="I17" s="89">
        <f t="shared" si="3"/>
        <v>203152.09</v>
      </c>
      <c r="J17" s="90">
        <f t="shared" ref="J17:J42" si="4">SUM(G17:I17)</f>
        <v>2114594.15</v>
      </c>
    </row>
    <row r="18" spans="1:14" x14ac:dyDescent="0.2">
      <c r="A18" s="10" t="s">
        <v>21</v>
      </c>
      <c r="B18" s="11"/>
      <c r="C18" s="86">
        <f>C19+C20+C25+C30+C40</f>
        <v>1518056</v>
      </c>
      <c r="D18" s="86">
        <f t="shared" ref="D18:E18" si="5">D19+D20+D25+D30+D40</f>
        <v>378377</v>
      </c>
      <c r="E18" s="86">
        <f t="shared" si="5"/>
        <v>246700</v>
      </c>
      <c r="F18" s="87">
        <f t="shared" si="2"/>
        <v>2143133</v>
      </c>
      <c r="G18" s="88">
        <f>G19+G20+G25+G30+G40</f>
        <v>1545672.5199999998</v>
      </c>
      <c r="H18" s="89">
        <f t="shared" ref="H18:I18" si="6">H19+H20+H25+H30+H40</f>
        <v>365769.54</v>
      </c>
      <c r="I18" s="89">
        <f t="shared" si="6"/>
        <v>203152.09</v>
      </c>
      <c r="J18" s="90">
        <f t="shared" si="4"/>
        <v>2114594.15</v>
      </c>
    </row>
    <row r="19" spans="1:14" s="47" customFormat="1" x14ac:dyDescent="0.2">
      <c r="A19" s="45" t="s">
        <v>22</v>
      </c>
      <c r="B19" s="46" t="s">
        <v>23</v>
      </c>
      <c r="C19" s="91">
        <v>1110000</v>
      </c>
      <c r="D19" s="91">
        <v>249500</v>
      </c>
      <c r="E19" s="91">
        <v>195500</v>
      </c>
      <c r="F19" s="92">
        <f t="shared" si="2"/>
        <v>1555000</v>
      </c>
      <c r="G19" s="93">
        <v>1140719.23</v>
      </c>
      <c r="H19" s="94">
        <v>229903.52</v>
      </c>
      <c r="I19" s="94">
        <v>152718.71</v>
      </c>
      <c r="J19" s="95">
        <f t="shared" si="4"/>
        <v>1523341.46</v>
      </c>
    </row>
    <row r="20" spans="1:14" s="47" customFormat="1" x14ac:dyDescent="0.2">
      <c r="A20" s="48" t="s">
        <v>24</v>
      </c>
      <c r="B20" s="49" t="s">
        <v>25</v>
      </c>
      <c r="C20" s="91">
        <f>SUM(C21:C24)</f>
        <v>120700</v>
      </c>
      <c r="D20" s="91">
        <f t="shared" ref="D20:E20" si="7">SUM(D21:D24)</f>
        <v>23100</v>
      </c>
      <c r="E20" s="91">
        <f t="shared" si="7"/>
        <v>11300</v>
      </c>
      <c r="F20" s="92">
        <f t="shared" si="2"/>
        <v>155100</v>
      </c>
      <c r="G20" s="93">
        <f>SUM(G21:G24)</f>
        <v>112787.94</v>
      </c>
      <c r="H20" s="94">
        <f t="shared" ref="H20:I20" si="8">SUM(H21:H24)</f>
        <v>12046.25</v>
      </c>
      <c r="I20" s="94">
        <f t="shared" si="8"/>
        <v>5860.4500000000007</v>
      </c>
      <c r="J20" s="95">
        <f t="shared" si="4"/>
        <v>130694.64</v>
      </c>
    </row>
    <row r="21" spans="1:14" x14ac:dyDescent="0.2">
      <c r="A21" s="15" t="s">
        <v>26</v>
      </c>
      <c r="B21" s="16" t="s">
        <v>27</v>
      </c>
      <c r="C21" s="96">
        <v>82000</v>
      </c>
      <c r="D21" s="96">
        <v>3000</v>
      </c>
      <c r="E21" s="96">
        <v>3800</v>
      </c>
      <c r="F21" s="97">
        <f t="shared" si="2"/>
        <v>88800</v>
      </c>
      <c r="G21" s="88">
        <v>72208.160000000003</v>
      </c>
      <c r="H21" s="89">
        <v>0</v>
      </c>
      <c r="I21" s="89">
        <v>1598.24</v>
      </c>
      <c r="J21" s="90">
        <f t="shared" si="4"/>
        <v>73806.400000000009</v>
      </c>
    </row>
    <row r="22" spans="1:14" x14ac:dyDescent="0.2">
      <c r="A22" s="17" t="s">
        <v>28</v>
      </c>
      <c r="B22" s="16" t="s">
        <v>29</v>
      </c>
      <c r="C22" s="96">
        <v>21400</v>
      </c>
      <c r="D22" s="96">
        <v>9000</v>
      </c>
      <c r="E22" s="96">
        <v>6000</v>
      </c>
      <c r="F22" s="97">
        <f t="shared" si="2"/>
        <v>36400</v>
      </c>
      <c r="G22" s="88">
        <v>24456.43</v>
      </c>
      <c r="H22" s="89">
        <v>8747.2800000000007</v>
      </c>
      <c r="I22" s="89">
        <v>2910.86</v>
      </c>
      <c r="J22" s="90">
        <f t="shared" si="4"/>
        <v>36114.57</v>
      </c>
    </row>
    <row r="23" spans="1:14" x14ac:dyDescent="0.2">
      <c r="A23" s="17" t="s">
        <v>30</v>
      </c>
      <c r="B23" s="14" t="s">
        <v>31</v>
      </c>
      <c r="C23" s="96">
        <v>17300</v>
      </c>
      <c r="D23" s="96">
        <v>11100</v>
      </c>
      <c r="E23" s="96">
        <v>1500</v>
      </c>
      <c r="F23" s="97">
        <f t="shared" si="2"/>
        <v>29900</v>
      </c>
      <c r="G23" s="88">
        <v>16123.35</v>
      </c>
      <c r="H23" s="89">
        <v>3298.97</v>
      </c>
      <c r="I23" s="89">
        <v>1351.35</v>
      </c>
      <c r="J23" s="90">
        <f t="shared" si="4"/>
        <v>20773.669999999998</v>
      </c>
    </row>
    <row r="24" spans="1:14" x14ac:dyDescent="0.2">
      <c r="A24" s="17" t="s">
        <v>32</v>
      </c>
      <c r="B24" s="14" t="s">
        <v>33</v>
      </c>
      <c r="C24" s="96">
        <v>0</v>
      </c>
      <c r="D24" s="96">
        <v>0</v>
      </c>
      <c r="E24" s="96">
        <v>0</v>
      </c>
      <c r="F24" s="97">
        <f t="shared" si="2"/>
        <v>0</v>
      </c>
      <c r="G24" s="88">
        <v>0</v>
      </c>
      <c r="H24" s="89">
        <v>0</v>
      </c>
      <c r="I24" s="89">
        <v>0</v>
      </c>
      <c r="J24" s="90">
        <f t="shared" si="4"/>
        <v>0</v>
      </c>
      <c r="N24" s="1">
        <f>J10-J52</f>
        <v>0</v>
      </c>
    </row>
    <row r="25" spans="1:14" s="52" customFormat="1" x14ac:dyDescent="0.2">
      <c r="A25" s="50" t="s">
        <v>34</v>
      </c>
      <c r="B25" s="51" t="s">
        <v>35</v>
      </c>
      <c r="C25" s="98">
        <f>C26+C28+C29</f>
        <v>218000</v>
      </c>
      <c r="D25" s="98">
        <f t="shared" ref="D25:E25" si="9">D26+D28+D29</f>
        <v>76700</v>
      </c>
      <c r="E25" s="98">
        <f t="shared" si="9"/>
        <v>21500</v>
      </c>
      <c r="F25" s="99">
        <f t="shared" si="2"/>
        <v>316200</v>
      </c>
      <c r="G25" s="100">
        <f>SUM(G26:G29)</f>
        <v>234682.66999999998</v>
      </c>
      <c r="H25" s="101">
        <f t="shared" ref="H25:I25" si="10">SUM(H26:H29)</f>
        <v>80601.100000000006</v>
      </c>
      <c r="I25" s="101">
        <f t="shared" si="10"/>
        <v>29952.850000000002</v>
      </c>
      <c r="J25" s="102">
        <f t="shared" si="4"/>
        <v>345236.62</v>
      </c>
    </row>
    <row r="26" spans="1:14" s="52" customFormat="1" x14ac:dyDescent="0.2">
      <c r="A26" s="53" t="s">
        <v>36</v>
      </c>
      <c r="B26" s="54" t="s">
        <v>37</v>
      </c>
      <c r="C26" s="98">
        <v>142000</v>
      </c>
      <c r="D26" s="98">
        <v>50000</v>
      </c>
      <c r="E26" s="98">
        <v>11800</v>
      </c>
      <c r="F26" s="99">
        <f t="shared" si="2"/>
        <v>203800</v>
      </c>
      <c r="G26" s="100">
        <v>156151.12</v>
      </c>
      <c r="H26" s="101">
        <v>52518.21</v>
      </c>
      <c r="I26" s="101">
        <v>18988.79</v>
      </c>
      <c r="J26" s="102">
        <f t="shared" si="4"/>
        <v>227658.12</v>
      </c>
    </row>
    <row r="27" spans="1:14" s="52" customFormat="1" x14ac:dyDescent="0.2">
      <c r="A27" s="55" t="s">
        <v>38</v>
      </c>
      <c r="B27" s="54" t="s">
        <v>39</v>
      </c>
      <c r="C27" s="98"/>
      <c r="D27" s="98"/>
      <c r="E27" s="98"/>
      <c r="F27" s="99">
        <f t="shared" si="2"/>
        <v>0</v>
      </c>
      <c r="G27" s="100"/>
      <c r="H27" s="101"/>
      <c r="I27" s="101"/>
      <c r="J27" s="102">
        <f t="shared" si="4"/>
        <v>0</v>
      </c>
    </row>
    <row r="28" spans="1:14" s="52" customFormat="1" x14ac:dyDescent="0.2">
      <c r="A28" s="55" t="s">
        <v>40</v>
      </c>
      <c r="B28" s="54" t="s">
        <v>41</v>
      </c>
      <c r="C28" s="98">
        <v>58000</v>
      </c>
      <c r="D28" s="98">
        <v>19300</v>
      </c>
      <c r="E28" s="98">
        <v>7000</v>
      </c>
      <c r="F28" s="99">
        <f t="shared" si="2"/>
        <v>84300</v>
      </c>
      <c r="G28" s="100">
        <v>58985.27</v>
      </c>
      <c r="H28" s="101">
        <v>20356.650000000001</v>
      </c>
      <c r="I28" s="101">
        <v>7505.47</v>
      </c>
      <c r="J28" s="102">
        <f t="shared" si="4"/>
        <v>86847.39</v>
      </c>
    </row>
    <row r="29" spans="1:14" s="52" customFormat="1" x14ac:dyDescent="0.2">
      <c r="A29" s="55" t="s">
        <v>42</v>
      </c>
      <c r="B29" s="54" t="s">
        <v>43</v>
      </c>
      <c r="C29" s="98">
        <v>18000</v>
      </c>
      <c r="D29" s="98">
        <v>7400</v>
      </c>
      <c r="E29" s="98">
        <v>2700</v>
      </c>
      <c r="F29" s="99">
        <f t="shared" si="2"/>
        <v>28100</v>
      </c>
      <c r="G29" s="100">
        <v>19546.28</v>
      </c>
      <c r="H29" s="101">
        <v>7726.24</v>
      </c>
      <c r="I29" s="101">
        <v>3458.59</v>
      </c>
      <c r="J29" s="102">
        <f t="shared" si="4"/>
        <v>30731.109999999997</v>
      </c>
    </row>
    <row r="30" spans="1:14" s="52" customFormat="1" x14ac:dyDescent="0.2">
      <c r="A30" s="56" t="s">
        <v>44</v>
      </c>
      <c r="B30" s="51" t="s">
        <v>45</v>
      </c>
      <c r="C30" s="98">
        <f>SUM(C31:C39)</f>
        <v>65226</v>
      </c>
      <c r="D30" s="98">
        <f t="shared" ref="D30:E30" si="11">SUM(D31:D39)</f>
        <v>29077</v>
      </c>
      <c r="E30" s="98">
        <f t="shared" si="11"/>
        <v>18400</v>
      </c>
      <c r="F30" s="99">
        <f t="shared" si="2"/>
        <v>112703</v>
      </c>
      <c r="G30" s="100">
        <f>SUM(G31:G39)</f>
        <v>53061.950000000004</v>
      </c>
      <c r="H30" s="101">
        <f t="shared" ref="H30:I30" si="12">SUM(H31:H39)</f>
        <v>43218.67</v>
      </c>
      <c r="I30" s="101">
        <f t="shared" si="12"/>
        <v>14620.08</v>
      </c>
      <c r="J30" s="102">
        <f t="shared" si="4"/>
        <v>110900.7</v>
      </c>
    </row>
    <row r="31" spans="1:14" s="52" customFormat="1" x14ac:dyDescent="0.2">
      <c r="A31" s="57" t="s">
        <v>46</v>
      </c>
      <c r="B31" s="58" t="s">
        <v>47</v>
      </c>
      <c r="C31" s="98"/>
      <c r="D31" s="98"/>
      <c r="E31" s="98"/>
      <c r="F31" s="99">
        <f t="shared" si="2"/>
        <v>0</v>
      </c>
      <c r="G31" s="100">
        <v>0</v>
      </c>
      <c r="H31" s="101">
        <v>0</v>
      </c>
      <c r="I31" s="101">
        <v>0</v>
      </c>
      <c r="J31" s="102">
        <f t="shared" si="4"/>
        <v>0</v>
      </c>
    </row>
    <row r="32" spans="1:14" s="52" customFormat="1" x14ac:dyDescent="0.2">
      <c r="A32" s="57" t="s">
        <v>48</v>
      </c>
      <c r="B32" s="58" t="s">
        <v>49</v>
      </c>
      <c r="C32" s="98">
        <v>9270</v>
      </c>
      <c r="D32" s="98">
        <v>8000</v>
      </c>
      <c r="E32" s="98"/>
      <c r="F32" s="99">
        <f t="shared" ref="F32:F33" si="13">C32+D32+E32</f>
        <v>17270</v>
      </c>
      <c r="G32" s="100">
        <v>10875.14</v>
      </c>
      <c r="H32" s="101">
        <v>3755.05</v>
      </c>
      <c r="I32" s="101"/>
      <c r="J32" s="102">
        <f t="shared" si="4"/>
        <v>14630.189999999999</v>
      </c>
    </row>
    <row r="33" spans="1:10" s="52" customFormat="1" x14ac:dyDescent="0.2">
      <c r="A33" s="57" t="s">
        <v>50</v>
      </c>
      <c r="B33" s="58" t="s">
        <v>51</v>
      </c>
      <c r="C33" s="98">
        <v>14100</v>
      </c>
      <c r="D33" s="98">
        <v>8000</v>
      </c>
      <c r="E33" s="98">
        <v>4000</v>
      </c>
      <c r="F33" s="99">
        <f t="shared" si="13"/>
        <v>26100</v>
      </c>
      <c r="G33" s="100">
        <v>8750.73</v>
      </c>
      <c r="H33" s="101">
        <v>16271.37</v>
      </c>
      <c r="I33" s="101">
        <v>4684.05</v>
      </c>
      <c r="J33" s="102">
        <f t="shared" si="4"/>
        <v>29706.149999999998</v>
      </c>
    </row>
    <row r="34" spans="1:10" s="52" customFormat="1" x14ac:dyDescent="0.2">
      <c r="A34" s="57" t="s">
        <v>52</v>
      </c>
      <c r="B34" s="58" t="s">
        <v>53</v>
      </c>
      <c r="C34" s="98">
        <v>20000</v>
      </c>
      <c r="D34" s="98">
        <v>1500</v>
      </c>
      <c r="E34" s="98">
        <v>3900</v>
      </c>
      <c r="F34" s="99">
        <f>C34+D34+E34</f>
        <v>25400</v>
      </c>
      <c r="G34" s="100">
        <v>16360.69</v>
      </c>
      <c r="H34" s="101">
        <v>3746.31</v>
      </c>
      <c r="I34" s="101">
        <v>3910.12</v>
      </c>
      <c r="J34" s="102">
        <f t="shared" si="4"/>
        <v>24017.119999999999</v>
      </c>
    </row>
    <row r="35" spans="1:10" s="52" customFormat="1" x14ac:dyDescent="0.2">
      <c r="A35" s="57" t="s">
        <v>54</v>
      </c>
      <c r="B35" s="58" t="s">
        <v>55</v>
      </c>
      <c r="C35" s="98">
        <v>16133</v>
      </c>
      <c r="D35" s="98">
        <v>8500</v>
      </c>
      <c r="E35" s="98">
        <v>9400</v>
      </c>
      <c r="F35" s="99">
        <f>C35+D35+E35</f>
        <v>34033</v>
      </c>
      <c r="G35" s="100">
        <v>9877.19</v>
      </c>
      <c r="H35" s="101">
        <v>16463.689999999999</v>
      </c>
      <c r="I35" s="101">
        <v>5490.19</v>
      </c>
      <c r="J35" s="102">
        <f t="shared" si="4"/>
        <v>31831.069999999996</v>
      </c>
    </row>
    <row r="36" spans="1:10" s="52" customFormat="1" x14ac:dyDescent="0.2">
      <c r="A36" s="57" t="s">
        <v>56</v>
      </c>
      <c r="B36" s="58" t="s">
        <v>57</v>
      </c>
      <c r="C36" s="98">
        <v>4900</v>
      </c>
      <c r="D36" s="98">
        <v>3000</v>
      </c>
      <c r="E36" s="98">
        <v>1000</v>
      </c>
      <c r="F36" s="99">
        <f t="shared" ref="F36" si="14">C36+D36+E36</f>
        <v>8900</v>
      </c>
      <c r="G36" s="100">
        <v>6201.15</v>
      </c>
      <c r="H36" s="101">
        <v>2982.25</v>
      </c>
      <c r="I36" s="101">
        <v>535.72</v>
      </c>
      <c r="J36" s="102">
        <f t="shared" si="4"/>
        <v>9719.119999999999</v>
      </c>
    </row>
    <row r="37" spans="1:10" s="52" customFormat="1" x14ac:dyDescent="0.2">
      <c r="A37" s="57" t="s">
        <v>58</v>
      </c>
      <c r="B37" s="58" t="s">
        <v>59</v>
      </c>
      <c r="C37" s="98"/>
      <c r="D37" s="98"/>
      <c r="E37" s="98"/>
      <c r="F37" s="99">
        <f t="shared" ref="F37:F52" si="15">C37+D37+E37</f>
        <v>0</v>
      </c>
      <c r="G37" s="100"/>
      <c r="H37" s="101"/>
      <c r="I37" s="101"/>
      <c r="J37" s="102">
        <f t="shared" si="4"/>
        <v>0</v>
      </c>
    </row>
    <row r="38" spans="1:10" s="52" customFormat="1" x14ac:dyDescent="0.2">
      <c r="A38" s="57" t="s">
        <v>60</v>
      </c>
      <c r="B38" s="58" t="s">
        <v>61</v>
      </c>
      <c r="C38" s="98">
        <v>823</v>
      </c>
      <c r="D38" s="98">
        <v>77</v>
      </c>
      <c r="E38" s="98">
        <v>100</v>
      </c>
      <c r="F38" s="99">
        <f t="shared" si="15"/>
        <v>1000</v>
      </c>
      <c r="G38" s="100">
        <v>997.05</v>
      </c>
      <c r="H38" s="101"/>
      <c r="I38" s="101"/>
      <c r="J38" s="102">
        <f t="shared" si="4"/>
        <v>997.05</v>
      </c>
    </row>
    <row r="39" spans="1:10" s="52" customFormat="1" x14ac:dyDescent="0.2">
      <c r="A39" s="57" t="s">
        <v>62</v>
      </c>
      <c r="B39" s="59" t="s">
        <v>63</v>
      </c>
      <c r="C39" s="98"/>
      <c r="D39" s="98"/>
      <c r="E39" s="98"/>
      <c r="F39" s="99">
        <f t="shared" si="15"/>
        <v>0</v>
      </c>
      <c r="G39" s="100"/>
      <c r="H39" s="101"/>
      <c r="I39" s="101"/>
      <c r="J39" s="102">
        <f t="shared" si="4"/>
        <v>0</v>
      </c>
    </row>
    <row r="40" spans="1:10" s="52" customFormat="1" x14ac:dyDescent="0.2">
      <c r="A40" s="60" t="s">
        <v>64</v>
      </c>
      <c r="B40" s="59" t="s">
        <v>65</v>
      </c>
      <c r="C40" s="98">
        <f>SUM(C41:C42)</f>
        <v>4130</v>
      </c>
      <c r="D40" s="98">
        <f t="shared" ref="D40:E40" si="16">SUM(D41:D42)</f>
        <v>0</v>
      </c>
      <c r="E40" s="98">
        <f t="shared" si="16"/>
        <v>0</v>
      </c>
      <c r="F40" s="99">
        <f t="shared" si="15"/>
        <v>4130</v>
      </c>
      <c r="G40" s="100">
        <f>SUM(G41:G42)</f>
        <v>4420.7299999999996</v>
      </c>
      <c r="H40" s="101">
        <f t="shared" ref="H40:I40" si="17">SUM(H41:H42)</f>
        <v>0</v>
      </c>
      <c r="I40" s="101">
        <f t="shared" si="17"/>
        <v>0</v>
      </c>
      <c r="J40" s="102">
        <f t="shared" si="4"/>
        <v>4420.7299999999996</v>
      </c>
    </row>
    <row r="41" spans="1:10" s="52" customFormat="1" x14ac:dyDescent="0.2">
      <c r="A41" s="53" t="s">
        <v>66</v>
      </c>
      <c r="B41" s="59" t="s">
        <v>67</v>
      </c>
      <c r="C41" s="98"/>
      <c r="D41" s="98"/>
      <c r="E41" s="98"/>
      <c r="F41" s="99">
        <f t="shared" si="15"/>
        <v>0</v>
      </c>
      <c r="G41" s="100">
        <v>291</v>
      </c>
      <c r="H41" s="101"/>
      <c r="I41" s="101"/>
      <c r="J41" s="102">
        <f t="shared" si="4"/>
        <v>291</v>
      </c>
    </row>
    <row r="42" spans="1:10" s="52" customFormat="1" x14ac:dyDescent="0.2">
      <c r="A42" s="53" t="s">
        <v>68</v>
      </c>
      <c r="B42" s="59" t="s">
        <v>69</v>
      </c>
      <c r="C42" s="98">
        <v>4130</v>
      </c>
      <c r="D42" s="98"/>
      <c r="E42" s="98">
        <v>0</v>
      </c>
      <c r="F42" s="99">
        <f t="shared" si="15"/>
        <v>4130</v>
      </c>
      <c r="G42" s="100">
        <v>4129.7299999999996</v>
      </c>
      <c r="H42" s="101"/>
      <c r="I42" s="101">
        <v>0</v>
      </c>
      <c r="J42" s="102">
        <f t="shared" si="4"/>
        <v>4129.7299999999996</v>
      </c>
    </row>
    <row r="43" spans="1:10" s="52" customFormat="1" x14ac:dyDescent="0.2">
      <c r="A43" s="60" t="s">
        <v>70</v>
      </c>
      <c r="B43" s="59"/>
      <c r="C43" s="98"/>
      <c r="D43" s="98"/>
      <c r="E43" s="98"/>
      <c r="F43" s="99">
        <f t="shared" si="15"/>
        <v>0</v>
      </c>
      <c r="G43" s="100"/>
      <c r="H43" s="101"/>
      <c r="I43" s="101"/>
      <c r="J43" s="102">
        <v>0</v>
      </c>
    </row>
    <row r="44" spans="1:10" s="52" customFormat="1" x14ac:dyDescent="0.2">
      <c r="A44" s="50" t="s">
        <v>71</v>
      </c>
      <c r="B44" s="59"/>
      <c r="C44" s="98"/>
      <c r="D44" s="98">
        <f>SUM(D45:D47)</f>
        <v>0</v>
      </c>
      <c r="E44" s="98">
        <v>0</v>
      </c>
      <c r="F44" s="99">
        <f t="shared" si="15"/>
        <v>0</v>
      </c>
      <c r="G44" s="100"/>
      <c r="H44" s="101">
        <v>0</v>
      </c>
      <c r="I44" s="101">
        <v>0</v>
      </c>
      <c r="J44" s="102">
        <v>0</v>
      </c>
    </row>
    <row r="45" spans="1:10" s="52" customFormat="1" x14ac:dyDescent="0.2">
      <c r="A45" s="50" t="s">
        <v>72</v>
      </c>
      <c r="B45" s="59" t="s">
        <v>73</v>
      </c>
      <c r="C45" s="98"/>
      <c r="D45" s="98"/>
      <c r="E45" s="98"/>
      <c r="F45" s="99">
        <f t="shared" si="15"/>
        <v>0</v>
      </c>
      <c r="G45" s="100"/>
      <c r="H45" s="101"/>
      <c r="I45" s="101"/>
      <c r="J45" s="102">
        <v>0</v>
      </c>
    </row>
    <row r="46" spans="1:10" s="52" customFormat="1" x14ac:dyDescent="0.2">
      <c r="A46" s="50" t="s">
        <v>74</v>
      </c>
      <c r="B46" s="59" t="s">
        <v>75</v>
      </c>
      <c r="C46" s="98"/>
      <c r="D46" s="98">
        <v>0</v>
      </c>
      <c r="E46" s="98"/>
      <c r="F46" s="99">
        <f t="shared" si="15"/>
        <v>0</v>
      </c>
      <c r="G46" s="100"/>
      <c r="H46" s="101">
        <v>0</v>
      </c>
      <c r="I46" s="101"/>
      <c r="J46" s="102">
        <v>0</v>
      </c>
    </row>
    <row r="47" spans="1:10" s="52" customFormat="1" x14ac:dyDescent="0.2">
      <c r="A47" s="50" t="s">
        <v>76</v>
      </c>
      <c r="B47" s="61" t="s">
        <v>77</v>
      </c>
      <c r="C47" s="98"/>
      <c r="D47" s="98"/>
      <c r="E47" s="98"/>
      <c r="F47" s="99">
        <f t="shared" si="15"/>
        <v>0</v>
      </c>
      <c r="G47" s="100"/>
      <c r="H47" s="101"/>
      <c r="I47" s="101"/>
      <c r="J47" s="102">
        <v>0</v>
      </c>
    </row>
    <row r="48" spans="1:10" x14ac:dyDescent="0.2">
      <c r="A48" s="13" t="s">
        <v>78</v>
      </c>
      <c r="B48" s="20"/>
      <c r="C48" s="96"/>
      <c r="D48" s="96"/>
      <c r="E48" s="96"/>
      <c r="F48" s="97">
        <f t="shared" si="15"/>
        <v>0</v>
      </c>
      <c r="G48" s="88"/>
      <c r="H48" s="89"/>
      <c r="I48" s="89"/>
      <c r="J48" s="90">
        <v>0</v>
      </c>
    </row>
    <row r="49" spans="1:10" x14ac:dyDescent="0.2">
      <c r="A49" s="18" t="s">
        <v>79</v>
      </c>
      <c r="B49" s="9"/>
      <c r="C49" s="96"/>
      <c r="D49" s="96"/>
      <c r="E49" s="96"/>
      <c r="F49" s="97">
        <f t="shared" si="15"/>
        <v>0</v>
      </c>
      <c r="G49" s="88"/>
      <c r="H49" s="89"/>
      <c r="I49" s="89"/>
      <c r="J49" s="90">
        <v>0</v>
      </c>
    </row>
    <row r="50" spans="1:10" x14ac:dyDescent="0.2">
      <c r="A50" s="13" t="s">
        <v>80</v>
      </c>
      <c r="B50" s="19" t="s">
        <v>81</v>
      </c>
      <c r="C50" s="96"/>
      <c r="D50" s="96"/>
      <c r="E50" s="96"/>
      <c r="F50" s="97">
        <f t="shared" si="15"/>
        <v>0</v>
      </c>
      <c r="G50" s="88"/>
      <c r="H50" s="89"/>
      <c r="I50" s="89"/>
      <c r="J50" s="90">
        <v>0</v>
      </c>
    </row>
    <row r="51" spans="1:10" ht="12.75" thickBot="1" x14ac:dyDescent="0.25">
      <c r="A51" s="13" t="s">
        <v>82</v>
      </c>
      <c r="B51" s="20"/>
      <c r="C51" s="96"/>
      <c r="D51" s="96"/>
      <c r="E51" s="96"/>
      <c r="F51" s="97">
        <f t="shared" si="15"/>
        <v>0</v>
      </c>
      <c r="G51" s="88"/>
      <c r="H51" s="89"/>
      <c r="I51" s="89"/>
      <c r="J51" s="90">
        <v>0</v>
      </c>
    </row>
    <row r="52" spans="1:10" ht="12.75" thickBot="1" x14ac:dyDescent="0.25">
      <c r="A52" s="21" t="s">
        <v>83</v>
      </c>
      <c r="B52" s="22" t="s">
        <v>84</v>
      </c>
      <c r="C52" s="103">
        <f>C19+C20+C25+C30+C40+C45</f>
        <v>1518056</v>
      </c>
      <c r="D52" s="103">
        <f t="shared" ref="D52:E52" si="18">D19+D20+D25+D30+D40+D45</f>
        <v>378377</v>
      </c>
      <c r="E52" s="103">
        <f t="shared" si="18"/>
        <v>246700</v>
      </c>
      <c r="F52" s="97">
        <f t="shared" si="15"/>
        <v>2143133</v>
      </c>
      <c r="G52" s="88">
        <f>G19+G20+G25+G30+G40+G45</f>
        <v>1545672.5199999998</v>
      </c>
      <c r="H52" s="89">
        <f t="shared" ref="H52:I52" si="19">H19+H20+H25+H30+H40+H45</f>
        <v>365769.54</v>
      </c>
      <c r="I52" s="89">
        <f t="shared" si="19"/>
        <v>203152.09</v>
      </c>
      <c r="J52" s="90">
        <f>SUM(G52:I52)</f>
        <v>2114594.15</v>
      </c>
    </row>
    <row r="53" spans="1:10" ht="12.75" thickBot="1" x14ac:dyDescent="0.25">
      <c r="A53" s="17" t="s">
        <v>85</v>
      </c>
      <c r="B53" s="23"/>
      <c r="C53" s="103" t="s">
        <v>15</v>
      </c>
      <c r="D53" s="103" t="s">
        <v>15</v>
      </c>
      <c r="E53" s="103" t="s">
        <v>15</v>
      </c>
      <c r="F53" s="97" t="s">
        <v>15</v>
      </c>
      <c r="G53" s="88" t="s">
        <v>15</v>
      </c>
      <c r="H53" s="89" t="s">
        <v>15</v>
      </c>
      <c r="I53" s="89" t="s">
        <v>15</v>
      </c>
      <c r="J53" s="90" t="s">
        <v>15</v>
      </c>
    </row>
    <row r="54" spans="1:10" ht="12.75" thickBot="1" x14ac:dyDescent="0.25">
      <c r="A54" s="24" t="s">
        <v>86</v>
      </c>
      <c r="B54" s="25"/>
      <c r="C54" s="103" t="s">
        <v>15</v>
      </c>
      <c r="D54" s="103" t="s">
        <v>15</v>
      </c>
      <c r="E54" s="103" t="s">
        <v>15</v>
      </c>
      <c r="F54" s="104" t="s">
        <v>15</v>
      </c>
      <c r="G54" s="105" t="s">
        <v>15</v>
      </c>
      <c r="H54" s="106" t="s">
        <v>15</v>
      </c>
      <c r="I54" s="106" t="s">
        <v>15</v>
      </c>
      <c r="J54" s="107" t="s">
        <v>15</v>
      </c>
    </row>
    <row r="55" spans="1:10" x14ac:dyDescent="0.2">
      <c r="B55" s="3"/>
      <c r="C55" s="2"/>
      <c r="D55" s="2"/>
      <c r="E55" s="2"/>
      <c r="F55" s="2"/>
    </row>
    <row r="56" spans="1:10" x14ac:dyDescent="0.2">
      <c r="B56" s="3"/>
      <c r="C56" s="2"/>
      <c r="D56" s="2"/>
      <c r="E56" s="2"/>
      <c r="F56" s="2"/>
    </row>
    <row r="57" spans="1:10" x14ac:dyDescent="0.2">
      <c r="A57" s="26" t="s">
        <v>87</v>
      </c>
      <c r="B57" s="3"/>
      <c r="D57" s="2"/>
      <c r="E57" s="40"/>
      <c r="F57" s="2"/>
      <c r="I57" s="1" t="s">
        <v>88</v>
      </c>
    </row>
    <row r="58" spans="1:10" x14ac:dyDescent="0.2">
      <c r="A58" s="1" t="s">
        <v>89</v>
      </c>
      <c r="B58" s="3"/>
      <c r="D58" s="2"/>
      <c r="E58" s="2"/>
      <c r="F58" s="2"/>
      <c r="I58" s="1" t="s">
        <v>90</v>
      </c>
    </row>
    <row r="59" spans="1:10" x14ac:dyDescent="0.2">
      <c r="A59" s="27" t="s">
        <v>15</v>
      </c>
      <c r="B59" s="3"/>
      <c r="C59" s="2"/>
      <c r="D59" s="2"/>
      <c r="E59" s="2"/>
      <c r="F59" s="2"/>
    </row>
  </sheetData>
  <mergeCells count="7">
    <mergeCell ref="A2:H2"/>
    <mergeCell ref="A3:I3"/>
    <mergeCell ref="G5:I5"/>
    <mergeCell ref="C5:E5"/>
    <mergeCell ref="C4:F4"/>
    <mergeCell ref="G4:J4"/>
    <mergeCell ref="A4:B4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9" sqref="J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Nikolay Kraev</dc:creator>
  <cp:lastModifiedBy>D.Petrova</cp:lastModifiedBy>
  <cp:lastPrinted>2023-07-03T14:46:13Z</cp:lastPrinted>
  <dcterms:created xsi:type="dcterms:W3CDTF">2020-11-09T14:38:05Z</dcterms:created>
  <dcterms:modified xsi:type="dcterms:W3CDTF">2023-07-06T10:43:18Z</dcterms:modified>
</cp:coreProperties>
</file>